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NB\Desktop\"/>
    </mc:Choice>
  </mc:AlternateContent>
  <bookViews>
    <workbookView xWindow="0" yWindow="0" windowWidth="20490" windowHeight="7800" tabRatio="833" activeTab="5"/>
  </bookViews>
  <sheets>
    <sheet name="1.เกณฑ์ กคศ." sheetId="104" r:id="rId1"/>
    <sheet name="2.โรงเรียนคิดเกณฑ์พิเศษ" sheetId="110" r:id="rId2"/>
    <sheet name="3.แบบ ม.พิเศษ" sheetId="109" r:id="rId3"/>
    <sheet name="4.แบบรายจำนวนครูตามวิชาเอก" sheetId="108" r:id="rId4"/>
    <sheet name="5.แบบรายงานข้อมูลนักเรียน" sheetId="100" r:id="rId5"/>
    <sheet name="6.แบบรายงาน จ.18" sheetId="102" r:id="rId6"/>
    <sheet name="List" sheetId="9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'2.โรงเรียนคิดเกณฑ์พิเศษ'!$A$4:$E$17</definedName>
    <definedName name="Location" localSheetId="1">[1]List!$C$2:$C$7</definedName>
    <definedName name="Location" localSheetId="2">[2]เมนู!$C$2:$C$7</definedName>
    <definedName name="Location">List!$C$2:$C$7</definedName>
    <definedName name="name">#REF!</definedName>
    <definedName name="nameee">[3]Sheet3!$C$4:$C$6</definedName>
    <definedName name="_xlnm.Print_Area" localSheetId="2">'3.แบบ ม.พิเศษ'!$A$1:$J$30</definedName>
    <definedName name="_xlnm.Print_Area" localSheetId="5">'6.แบบรายงาน จ.18'!$A$1:$BA$41</definedName>
    <definedName name="_xlnm.Print_Titles" localSheetId="3">'4.แบบรายจำนวนครูตามวิชาเอก'!$1:$7</definedName>
    <definedName name="Special" localSheetId="1">[1]List!$E$2:$E$13</definedName>
    <definedName name="Special" localSheetId="2">[2]เมนู!$E$2:$E$13</definedName>
    <definedName name="Special">List!$E$2:$E$13</definedName>
    <definedName name="tee">#REF!</definedName>
    <definedName name="test">#REF!</definedName>
    <definedName name="Type" localSheetId="1">[1]List!$A$2:$A$8</definedName>
    <definedName name="Type" localSheetId="2">[2]เมนู!$A$2:$A$7</definedName>
    <definedName name="Type">List!$A$2:$A$8</definedName>
    <definedName name="กลุ่ม">[4]l!$C$2:$C$10</definedName>
    <definedName name="ชื่อตำแหน่ง">[5]L!$M$2:$M$20</definedName>
    <definedName name="ตำแหน่ง">[4]l!$A$2:$A$14</definedName>
    <definedName name="ประเภท">[5]L!$O$2:$O$3</definedName>
    <definedName name="ระดับ">[4]l!$B$2:$B$11</definedName>
    <definedName name="ระดับหรืออันดับ">[5]L!$N$2:$N$12</definedName>
    <definedName name="สพท" localSheetId="1">[1]List!$H$1:$H$247</definedName>
    <definedName name="สพท" localSheetId="2">[2]เมนู!$H$1:$H$227</definedName>
    <definedName name="สพท">List!$H$1:$H$247</definedName>
  </definedNames>
  <calcPr calcId="152511"/>
</workbook>
</file>

<file path=xl/calcChain.xml><?xml version="1.0" encoding="utf-8"?>
<calcChain xmlns="http://schemas.openxmlformats.org/spreadsheetml/2006/main">
  <c r="D34" i="100" l="1"/>
  <c r="C14" i="109" l="1"/>
  <c r="B14" i="109"/>
  <c r="G13" i="109"/>
  <c r="E13" i="109"/>
  <c r="F13" i="109" s="1"/>
  <c r="I13" i="109" s="1"/>
  <c r="D13" i="109"/>
  <c r="E12" i="109"/>
  <c r="H12" i="109" s="1"/>
  <c r="D12" i="109"/>
  <c r="G12" i="109" s="1"/>
  <c r="E11" i="109"/>
  <c r="D11" i="109"/>
  <c r="G11" i="109" s="1"/>
  <c r="G10" i="109"/>
  <c r="E10" i="109"/>
  <c r="H10" i="109" s="1"/>
  <c r="D10" i="109"/>
  <c r="E9" i="109"/>
  <c r="H9" i="109" s="1"/>
  <c r="D9" i="109"/>
  <c r="G9" i="109" s="1"/>
  <c r="E8" i="109"/>
  <c r="D8" i="109"/>
  <c r="D14" i="109" l="1"/>
  <c r="F10" i="109"/>
  <c r="I10" i="109" s="1"/>
  <c r="J10" i="109" s="1"/>
  <c r="F11" i="109"/>
  <c r="I11" i="109" s="1"/>
  <c r="E14" i="109"/>
  <c r="H14" i="109" s="1"/>
  <c r="H8" i="109"/>
  <c r="H11" i="109"/>
  <c r="J11" i="109" s="1"/>
  <c r="F12" i="109"/>
  <c r="I12" i="109" s="1"/>
  <c r="J12" i="109" s="1"/>
  <c r="F9" i="109"/>
  <c r="I9" i="109" s="1"/>
  <c r="J9" i="109" s="1"/>
  <c r="G8" i="109"/>
  <c r="G14" i="109" s="1"/>
  <c r="B18" i="109" s="1"/>
  <c r="H13" i="109"/>
  <c r="J13" i="109" s="1"/>
  <c r="F8" i="109" l="1"/>
  <c r="I8" i="109" l="1"/>
  <c r="J8" i="109" s="1"/>
  <c r="F14" i="109"/>
  <c r="I14" i="109" s="1"/>
  <c r="J14" i="109" s="1"/>
  <c r="H18" i="109" l="1"/>
  <c r="E18" i="109"/>
  <c r="E33" i="100" l="1"/>
  <c r="E32" i="100"/>
  <c r="E31" i="100"/>
  <c r="E30" i="100"/>
  <c r="E29" i="100"/>
  <c r="E28" i="100"/>
  <c r="E26" i="100"/>
  <c r="E25" i="100"/>
  <c r="E24" i="100"/>
  <c r="E23" i="100"/>
  <c r="E22" i="100"/>
  <c r="E21" i="100"/>
  <c r="E19" i="100"/>
  <c r="E18" i="100"/>
  <c r="E17" i="100"/>
  <c r="BA13" i="102" l="1"/>
  <c r="BA18" i="102"/>
  <c r="AY14" i="102"/>
  <c r="AX14" i="102"/>
  <c r="AY19" i="102"/>
  <c r="AX19" i="102"/>
  <c r="AZ19" i="102"/>
  <c r="D12" i="102"/>
  <c r="AW14" i="102"/>
  <c r="G3" i="100" l="1"/>
  <c r="B14" i="102" l="1"/>
  <c r="C14" i="102"/>
  <c r="D14" i="102"/>
  <c r="B17" i="102"/>
  <c r="C17" i="102"/>
  <c r="D17" i="102"/>
  <c r="B19" i="102"/>
  <c r="C19" i="102"/>
  <c r="D19" i="102"/>
  <c r="B20" i="102"/>
  <c r="C20" i="102"/>
  <c r="D20" i="102"/>
  <c r="B22" i="102" l="1"/>
  <c r="B21" i="102"/>
  <c r="B12" i="102"/>
  <c r="C22" i="102" l="1"/>
  <c r="C21" i="102"/>
  <c r="C12" i="102"/>
  <c r="D21" i="102"/>
  <c r="D22" i="102"/>
  <c r="BA11" i="102" l="1"/>
  <c r="I19" i="102"/>
  <c r="E19" i="102"/>
  <c r="BA12" i="102" l="1"/>
  <c r="D27" i="100"/>
  <c r="AW19" i="102"/>
  <c r="AV19" i="102"/>
  <c r="AU19" i="102"/>
  <c r="AT19" i="102"/>
  <c r="AS19" i="102"/>
  <c r="AR19" i="102"/>
  <c r="AQ19" i="102"/>
  <c r="AP19" i="102"/>
  <c r="AO19" i="102"/>
  <c r="AN19" i="102"/>
  <c r="AM19" i="102"/>
  <c r="AL19" i="102"/>
  <c r="AK19" i="102"/>
  <c r="AJ19" i="102"/>
  <c r="AI19" i="102"/>
  <c r="AH19" i="102"/>
  <c r="AG19" i="102"/>
  <c r="AF19" i="102"/>
  <c r="AE19" i="102"/>
  <c r="AD19" i="102"/>
  <c r="AC19" i="102"/>
  <c r="AB19" i="102"/>
  <c r="AA19" i="102"/>
  <c r="Z19" i="102"/>
  <c r="Y19" i="102"/>
  <c r="X19" i="102"/>
  <c r="W19" i="102"/>
  <c r="V19" i="102"/>
  <c r="U19" i="102"/>
  <c r="T19" i="102"/>
  <c r="S19" i="102"/>
  <c r="R19" i="102"/>
  <c r="Q19" i="102"/>
  <c r="P19" i="102"/>
  <c r="O19" i="102"/>
  <c r="N19" i="102"/>
  <c r="M19" i="102"/>
  <c r="L19" i="102"/>
  <c r="K19" i="102"/>
  <c r="J19" i="102"/>
  <c r="H19" i="102"/>
  <c r="G19" i="102"/>
  <c r="F19" i="102"/>
  <c r="BA19" i="102" l="1"/>
  <c r="U3" i="102"/>
  <c r="AR2" i="102"/>
  <c r="AG2" i="102"/>
  <c r="X2" i="102"/>
  <c r="O2" i="102"/>
  <c r="E2" i="102"/>
  <c r="BA22" i="102" l="1"/>
  <c r="BA21" i="102"/>
  <c r="BA20" i="102"/>
  <c r="BA17" i="102"/>
  <c r="BA16" i="102"/>
  <c r="AV14" i="102"/>
  <c r="AU14" i="102"/>
  <c r="AT14" i="102"/>
  <c r="AS14" i="102"/>
  <c r="AR14" i="102"/>
  <c r="AQ14" i="102"/>
  <c r="AP14" i="102"/>
  <c r="AO14" i="102"/>
  <c r="AN14" i="102"/>
  <c r="AM14" i="102"/>
  <c r="AL14" i="102"/>
  <c r="AK14" i="102"/>
  <c r="AJ14" i="102"/>
  <c r="AI14" i="102"/>
  <c r="AH14" i="102"/>
  <c r="AG14" i="102"/>
  <c r="AF14" i="102"/>
  <c r="AE14" i="102"/>
  <c r="AD14" i="102"/>
  <c r="AC14" i="102"/>
  <c r="AB14" i="102"/>
  <c r="AA14" i="102"/>
  <c r="Z14" i="102"/>
  <c r="Y14" i="102"/>
  <c r="X14" i="102"/>
  <c r="W14" i="102"/>
  <c r="V14" i="102"/>
  <c r="U14" i="102"/>
  <c r="T14" i="102"/>
  <c r="S14" i="102"/>
  <c r="R14" i="102"/>
  <c r="Q14" i="102"/>
  <c r="P14" i="102"/>
  <c r="O14" i="102"/>
  <c r="N14" i="102"/>
  <c r="M14" i="102"/>
  <c r="L14" i="102"/>
  <c r="K14" i="102"/>
  <c r="J14" i="102"/>
  <c r="I14" i="102"/>
  <c r="H14" i="102"/>
  <c r="G14" i="102"/>
  <c r="F14" i="102"/>
  <c r="E14" i="102"/>
  <c r="BA14" i="102" l="1"/>
  <c r="K27" i="100" l="1"/>
  <c r="BF21" i="102" s="1"/>
  <c r="K26" i="100"/>
  <c r="K25" i="100"/>
  <c r="I22" i="100"/>
  <c r="J22" i="100"/>
  <c r="H22" i="100"/>
  <c r="K21" i="100"/>
  <c r="BF12" i="102" s="1"/>
  <c r="K17" i="100"/>
  <c r="D20" i="100"/>
  <c r="BF19" i="102" l="1"/>
  <c r="BF14" i="102"/>
  <c r="BG12" i="102"/>
  <c r="BF22" i="102"/>
  <c r="BG22" i="102" s="1"/>
  <c r="BG21" i="102"/>
  <c r="D35" i="100"/>
  <c r="BF17" i="102"/>
  <c r="BG17" i="102" s="1"/>
  <c r="K22" i="100"/>
  <c r="E34" i="100"/>
  <c r="E27" i="100"/>
  <c r="E20" i="100"/>
  <c r="J18" i="100" l="1"/>
  <c r="L18" i="100" s="1"/>
  <c r="H18" i="100"/>
  <c r="I18" i="100"/>
  <c r="E35" i="100"/>
  <c r="J19" i="100" l="1"/>
  <c r="J20" i="100" s="1"/>
  <c r="J23" i="100"/>
  <c r="J24" i="100" s="1"/>
  <c r="BG19" i="102" l="1"/>
  <c r="BG14" i="102" l="1"/>
  <c r="H23" i="100"/>
  <c r="H24" i="100" s="1"/>
  <c r="H19" i="100"/>
  <c r="H20" i="100" s="1"/>
  <c r="K18" i="100" l="1"/>
  <c r="I23" i="100"/>
  <c r="I24" i="100" s="1"/>
  <c r="I19" i="100"/>
  <c r="I20" i="100" s="1"/>
  <c r="K19" i="100" l="1"/>
  <c r="K20" i="100" s="1"/>
  <c r="K23" i="100"/>
  <c r="K24" i="100" l="1"/>
  <c r="BF20" i="102"/>
  <c r="BG20" i="102" s="1"/>
</calcChain>
</file>

<file path=xl/sharedStrings.xml><?xml version="1.0" encoding="utf-8"?>
<sst xmlns="http://schemas.openxmlformats.org/spreadsheetml/2006/main" count="1197" uniqueCount="747">
  <si>
    <t>จำนวนนักเรียน</t>
  </si>
  <si>
    <t>ปฐมวัย</t>
  </si>
  <si>
    <t>ชื่อสถานศึกษา</t>
  </si>
  <si>
    <t>จังหวัด</t>
  </si>
  <si>
    <t>สพป.จันทบุรี เขต 1</t>
  </si>
  <si>
    <t>สพป.ชลบุรี เขต 3</t>
  </si>
  <si>
    <t>รวม</t>
  </si>
  <si>
    <t>จำนวนห้อง</t>
  </si>
  <si>
    <t>คน</t>
  </si>
  <si>
    <t>กิโลเมตร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</si>
  <si>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</si>
  <si>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</si>
  <si>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</si>
  <si>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</si>
  <si>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</si>
  <si>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</si>
  <si>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</si>
  <si>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</si>
  <si>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</si>
  <si>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</si>
  <si>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</si>
  <si>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</si>
  <si>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</si>
  <si>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</si>
  <si>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</si>
  <si>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</si>
  <si>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ครู</t>
  </si>
  <si>
    <t>คำชี้แจง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</si>
  <si>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</si>
  <si>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</si>
  <si>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</si>
  <si>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</si>
  <si>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</si>
  <si>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</si>
  <si>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</si>
  <si>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</si>
  <si>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</si>
  <si>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</si>
  <si>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</si>
  <si>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</si>
  <si>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</si>
  <si>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</si>
  <si>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</si>
  <si>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</si>
  <si>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</si>
  <si>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</si>
  <si>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</si>
  <si>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</si>
  <si>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</si>
  <si>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</si>
  <si>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</si>
  <si>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</si>
  <si>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</si>
  <si>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</si>
  <si>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</si>
  <si>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</si>
  <si>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</si>
  <si>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</si>
  <si>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</si>
  <si>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</si>
  <si>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</si>
  <si>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</si>
  <si>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</si>
  <si>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</si>
  <si>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</si>
  <si>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</si>
  <si>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</si>
  <si>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</si>
  <si>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</si>
  <si>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</si>
  <si>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</si>
  <si>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</si>
  <si>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</si>
  <si>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check</t>
  </si>
  <si>
    <t>1. ช่องสีทึบไม่ต้องกรอกข้อมูล</t>
  </si>
  <si>
    <t xml:space="preserve"> โดยให้พิจารณาตามมาตรฐานวิชาเอกที่ สพฐ.กำหนด</t>
  </si>
  <si>
    <t>พรก. ตามวิชาที่สอน</t>
  </si>
  <si>
    <t>ลูกจ้าง ตามวิชาที่สอน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</si>
  <si>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</si>
  <si>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</si>
  <si>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</si>
  <si>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</si>
  <si>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</si>
  <si>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</si>
  <si>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</si>
  <si>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</si>
  <si>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</si>
  <si>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</si>
  <si>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</si>
  <si>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</si>
  <si>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</si>
  <si>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น.ชนกลุ่มน้อย</t>
  </si>
  <si>
    <t>ช.ชายแดน</t>
  </si>
  <si>
    <t>ร.พระราชดำริ</t>
  </si>
  <si>
    <t>บ.บนเกาะ</t>
  </si>
  <si>
    <t>ส.เสี่ยงภัย</t>
  </si>
  <si>
    <t>ป.ประถมศึกษา</t>
  </si>
  <si>
    <t>ข.ขยายโอกาส</t>
  </si>
  <si>
    <t>ม.มัธยมศึกษา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</si>
  <si>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</si>
  <si>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</si>
  <si>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</si>
  <si>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</si>
  <si>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</si>
  <si>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</si>
  <si>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</si>
  <si>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</si>
  <si>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</si>
  <si>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</si>
  <si>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</si>
  <si>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</si>
  <si>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</si>
  <si>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</si>
  <si>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</si>
  <si>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</si>
  <si>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</si>
  <si>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</si>
  <si>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</si>
  <si>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</si>
  <si>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</si>
  <si>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</si>
  <si>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</si>
  <si>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</si>
  <si>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</si>
  <si>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</si>
  <si>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</si>
  <si>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</si>
  <si>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</si>
  <si>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</si>
  <si>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</si>
  <si>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</si>
  <si>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</si>
  <si>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</si>
  <si>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</si>
  <si>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</si>
  <si>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</si>
  <si>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</si>
  <si>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</si>
  <si>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</si>
  <si>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</si>
  <si>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</si>
  <si>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</si>
  <si>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</si>
  <si>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</si>
  <si>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</si>
  <si>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</si>
  <si>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</si>
  <si>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</si>
  <si>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</si>
  <si>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</si>
  <si>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</si>
  <si>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</si>
  <si>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</si>
  <si>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</si>
  <si>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</si>
  <si>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</si>
  <si>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</si>
  <si>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</si>
  <si>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</si>
  <si>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</si>
  <si>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</si>
  <si>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</si>
  <si>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</si>
  <si>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</si>
  <si>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</si>
  <si>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</si>
  <si>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</si>
  <si>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</si>
  <si>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</si>
  <si>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</si>
  <si>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</si>
  <si>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</si>
  <si>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</si>
  <si>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</si>
  <si>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</si>
  <si>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</si>
  <si>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</si>
  <si>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</si>
  <si>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</si>
  <si>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</si>
  <si>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</si>
  <si>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</si>
  <si>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</si>
  <si>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</si>
  <si>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</si>
  <si>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</si>
  <si>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</si>
  <si>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</si>
  <si>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</si>
  <si>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</si>
  <si>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</si>
  <si>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</si>
  <si>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</si>
  <si>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</si>
  <si>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</si>
  <si>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</si>
  <si>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</si>
  <si>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</si>
  <si>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</si>
  <si>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</si>
  <si>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</si>
  <si>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</si>
  <si>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</si>
  <si>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</si>
  <si>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</si>
  <si>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</si>
  <si>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</si>
  <si>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</si>
  <si>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</si>
  <si>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</si>
  <si>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</si>
  <si>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</si>
  <si>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</si>
  <si>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</si>
  <si>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</si>
  <si>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</si>
  <si>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</si>
  <si>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</si>
  <si>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</si>
  <si>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</si>
  <si>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</si>
  <si>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</si>
  <si>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</si>
  <si>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</si>
  <si>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</si>
  <si>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</si>
  <si>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</si>
  <si>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</si>
  <si>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</si>
  <si>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</si>
  <si>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</si>
  <si>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</si>
  <si>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</si>
  <si>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</si>
  <si>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</si>
  <si>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</si>
  <si>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</si>
  <si>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</si>
  <si>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</si>
  <si>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</si>
  <si>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</si>
  <si>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</si>
  <si>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</si>
  <si>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</si>
  <si>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</si>
  <si>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</si>
  <si>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</si>
  <si>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</si>
  <si>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</si>
  <si>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</si>
  <si>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</si>
  <si>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</si>
  <si>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</si>
  <si>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</si>
  <si>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</si>
  <si>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</si>
  <si>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</si>
  <si>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</si>
  <si>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</si>
  <si>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</si>
  <si>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</si>
  <si>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</si>
  <si>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</si>
  <si>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</si>
  <si>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</si>
  <si>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</si>
  <si>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</si>
  <si>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</si>
  <si>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</si>
  <si>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</si>
  <si>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</si>
  <si>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</si>
  <si>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</si>
  <si>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</si>
  <si>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</si>
  <si>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</si>
  <si>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</si>
  <si>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</si>
  <si>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</si>
  <si>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</si>
  <si>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</si>
  <si>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</si>
  <si>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</si>
  <si>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</si>
  <si>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</si>
  <si>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</si>
  <si>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</si>
  <si>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</si>
  <si>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</si>
  <si>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</si>
  <si>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</si>
  <si>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</si>
  <si>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</si>
  <si>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</si>
  <si>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</si>
  <si>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</si>
  <si>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</si>
  <si>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</si>
  <si>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</si>
  <si>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</si>
  <si>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</si>
  <si>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</si>
  <si>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</si>
  <si>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</si>
  <si>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</si>
  <si>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</si>
  <si>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</si>
  <si>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</si>
  <si>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</si>
  <si>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</si>
  <si>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</si>
  <si>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</si>
  <si>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</si>
  <si>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</si>
  <si>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</si>
  <si>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</si>
  <si>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</si>
  <si>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คลิกเลือก สพท.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</si>
  <si>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</si>
  <si>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</si>
  <si>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</si>
  <si>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 xml:space="preserve"> ให้กรอกข้อมูลในช่องสีเหลือง</t>
  </si>
  <si>
    <t>ทดแทนความต้องการ</t>
  </si>
  <si>
    <t xml:space="preserve">2. สาขาวิชาที่จบการศึกษา หมายถึง กลุ่มวิชา หรือทาง หรือสาขาวิชาเอก ตามที่ได้รับการบรรจุแต่งตั้ง กรณีวุฒิต่ำกว่าปริญญาตรีให้ระบุสาขาวิชาที่สอน 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</si>
  <si>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</si>
  <si>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</si>
  <si>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</si>
  <si>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</si>
  <si>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</si>
  <si>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</si>
  <si>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</si>
  <si>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</si>
  <si>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</si>
  <si>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</si>
  <si>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</si>
  <si>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</si>
  <si>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</si>
  <si>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</si>
  <si>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</si>
  <si>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</si>
  <si>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</si>
  <si>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</si>
  <si>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</si>
  <si>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</si>
  <si>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</si>
  <si>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</si>
  <si>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ตำแหน่งว่าง (ทุกกรณี)</t>
  </si>
  <si>
    <t xml:space="preserve">การกรอกข้อมูล แบ่งเป็น 2 ส่วน  คือ ส่วนที่ 1 สาขาวิชาที่จบการศึกษา และส่วนที่ 2 สาขาวิชาที่สอน     </t>
  </si>
  <si>
    <r>
      <t xml:space="preserve">โดย  </t>
    </r>
    <r>
      <rPr>
        <b/>
        <u/>
        <sz val="16"/>
        <rFont val="TH SarabunPSK"/>
        <family val="2"/>
      </rPr>
      <t>ตำแหน่งผู้บริหาร</t>
    </r>
    <r>
      <rPr>
        <b/>
        <sz val="16"/>
        <rFont val="TH SarabunPSK"/>
        <family val="2"/>
      </rPr>
      <t xml:space="preserve"> ให้ระบุจำนวนในช่องผู้บริหาร     </t>
    </r>
    <r>
      <rPr>
        <b/>
        <u/>
        <sz val="16"/>
        <rFont val="TH SarabunPSK"/>
        <family val="2"/>
      </rPr>
      <t>ตำแหน่งครูผู้สอน</t>
    </r>
    <r>
      <rPr>
        <b/>
        <sz val="16"/>
        <rFont val="TH SarabunPSK"/>
        <family val="2"/>
      </rPr>
      <t xml:space="preserve">   ให้ระบุในช่องสาขาที่กำหนด  </t>
    </r>
  </si>
  <si>
    <t xml:space="preserve">(กรณีสาขาวิชาที่สอน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</si>
  <si>
    <t>โรงเรียน</t>
  </si>
  <si>
    <t>รหัสโรงเรียน (DMC)</t>
  </si>
  <si>
    <t>สังกัดสำนักงานเขตพื้นที่การศึกษา</t>
  </si>
  <si>
    <r>
      <t xml:space="preserve">8. </t>
    </r>
    <r>
      <rPr>
        <b/>
        <u/>
        <sz val="16"/>
        <rFont val="TH SarabunPSK"/>
        <family val="2"/>
      </rPr>
      <t>พนักงานราชการ (พรก.) ลูกจ้างชั่วคราว ตามวิชาที่สอน</t>
    </r>
    <r>
      <rPr>
        <b/>
        <sz val="16"/>
        <rFont val="TH SarabunPSK"/>
        <family val="2"/>
      </rPr>
      <t xml:space="preserve"> หากสอนมากกว่า 1 วิชาให้ระบุวิชาที่สอนมากที่สุดเพียงวิชาเดียว กรณีสอนประจำชั้นให้ระบุสาขาวิชาเอก 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</si>
  <si>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วิชาที่สอน</t>
    </r>
  </si>
  <si>
    <r>
      <t>ครู จ.18 จำแนกตามสาขา</t>
    </r>
    <r>
      <rPr>
        <b/>
        <u/>
        <sz val="16"/>
        <rFont val="TH SarabunPSK"/>
        <family val="2"/>
      </rPr>
      <t>วิชาที่จบการศึกษา</t>
    </r>
  </si>
  <si>
    <t>รวมครูตาม จ.18 จบ</t>
  </si>
  <si>
    <t>รวมครูตาม จ.18 สอน</t>
  </si>
  <si>
    <t>รหัสโรงเรียน 8 หลัก (DMC)</t>
  </si>
  <si>
    <t>ลักษณะสถานศึกษา</t>
  </si>
  <si>
    <t>รพ.โรงเรียนร่วมพัฒนา (Partnership School Project)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</si>
  <si>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ให้ตรวจสอบความถูกต้องโดย </t>
    </r>
    <r>
      <rPr>
        <b/>
        <sz val="16"/>
        <color rgb="FFFF0000"/>
        <rFont val="TH SarabunPSK"/>
        <family val="2"/>
      </rPr>
      <t>คอลัมภ์ BE จะต้องปรากฎคำว่า "ถูกต้อง"</t>
    </r>
    <r>
      <rPr>
        <b/>
        <sz val="16"/>
        <rFont val="TH SarabunPSK"/>
        <family val="2"/>
      </rPr>
      <t xml:space="preserve"> หากปรากฎว่า "ไม่ถูกต้อง" ให้แก้ไขข้อมูลให้ถูกต้อง </t>
    </r>
  </si>
  <si>
    <t>สศศ.</t>
  </si>
  <si>
    <t>พ.โรงเรียนการศึกษาพิเศษ</t>
  </si>
  <si>
    <t>ศ.ศูนย์การศึกษาพิเศษ</t>
  </si>
  <si>
    <t>ต.โครงการหนึ่งตำบลหนึ่งโรงเรียนคุณภาพ</t>
  </si>
  <si>
    <r>
      <t xml:space="preserve">5. </t>
    </r>
    <r>
      <rPr>
        <b/>
        <u/>
        <sz val="16"/>
        <rFont val="TH SarabunPSK"/>
        <family val="2"/>
      </rPr>
      <t>ตำแหน่งว่าง (ทุกกรณี)</t>
    </r>
    <r>
      <rPr>
        <b/>
        <sz val="16"/>
        <rFont val="TH SarabunPSK"/>
        <family val="2"/>
      </rPr>
      <t xml:space="preserve"> หมายถึง อัตราว่างที่ว่างจาก การตาย การลาออก ออกด้วยเหตุทางวินัย  อัตราว่างรอการสรรหา อัตราว่างที่ติดเงื่อนไข คปร. ทุกกรณี</t>
    </r>
  </si>
  <si>
    <t xml:space="preserve">   *ไม่นับรวมอัตราว่างที่เกลี่ยคืนหรือส่งคืนให้ สพฐ. เพื่อตัดโอนให้ สพท. อื่น ซึ่งยังไม่มีมติตัดโอนจาก ก.ค.ศ.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</si>
  <si>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</si>
  <si>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</si>
  <si>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</si>
  <si>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t>อนุบาล 3</t>
  </si>
  <si>
    <t>อัตราเกษียณฯ 2564 ให้กรอกจำนวนตำแหน่งเกษียณฯ เมื่อสิ้นปีงบประมาณ 2564</t>
  </si>
  <si>
    <t>สูตรการคำนวณอัตรากำลังข้าราชการครูตามเกณฑ์ ก.ค.ศ.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</si>
  <si>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</si>
  <si>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</si>
  <si>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</si>
  <si>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</si>
  <si>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</si>
  <si>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</si>
  <si>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</si>
  <si>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</si>
  <si>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</si>
  <si>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</si>
  <si>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</si>
  <si>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</si>
  <si>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</si>
  <si>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</si>
  <si>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t>หมายเหตุ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</si>
  <si>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</si>
  <si>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</si>
  <si>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</si>
  <si>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</si>
  <si>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</si>
  <si>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</si>
  <si>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</si>
  <si>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</si>
  <si>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</si>
  <si>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</si>
  <si>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</si>
  <si>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</si>
  <si>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</si>
  <si>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</si>
  <si>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</si>
  <si>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</si>
  <si>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</si>
  <si>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</si>
  <si>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</si>
  <si>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</si>
  <si>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</si>
  <si>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</si>
  <si>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>โรงเรียนที่มีนักเรียนตั้งแต่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</si>
  <si>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</si>
  <si>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</si>
  <si>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</si>
  <si>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</si>
  <si>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ที่</t>
  </si>
  <si>
    <t>สุราษฎร์ธานี</t>
  </si>
  <si>
    <t>สพม. กรุงเทพมหานคร เขต 1</t>
  </si>
  <si>
    <t>สพม. กรุงเทพมหานคร เขต 2</t>
  </si>
  <si>
    <t>สพม. กาญจนบุรี</t>
  </si>
  <si>
    <t>สพม. กาฬสินธุ์</t>
  </si>
  <si>
    <t>สพม. กำแพงเพชร</t>
  </si>
  <si>
    <t>สพม. ขอนแก่น</t>
  </si>
  <si>
    <t>สพม. จันทบุรี ตราด</t>
  </si>
  <si>
    <t xml:space="preserve">สพม. ฉะเชิงเทรา  </t>
  </si>
  <si>
    <t xml:space="preserve">สพม. ชลบุรี ระยอง </t>
  </si>
  <si>
    <t xml:space="preserve">สพม. ชัยภูมิ  </t>
  </si>
  <si>
    <t xml:space="preserve">สพม. เชียงราย  </t>
  </si>
  <si>
    <t xml:space="preserve">สพม. เชียงใหม่  </t>
  </si>
  <si>
    <t xml:space="preserve">สพม. ตรัง กระบี่ </t>
  </si>
  <si>
    <t xml:space="preserve">สพม. ตาก  </t>
  </si>
  <si>
    <t xml:space="preserve">สพม. นครปฐม  </t>
  </si>
  <si>
    <t xml:space="preserve">สพม. นครพนม  </t>
  </si>
  <si>
    <t xml:space="preserve">สพม. นครราชสีมา  </t>
  </si>
  <si>
    <t xml:space="preserve">สพม. นครศรีธรรมราช  </t>
  </si>
  <si>
    <t xml:space="preserve">สพม. นครสวรรค์  </t>
  </si>
  <si>
    <t xml:space="preserve">สพม. นนทบุรี  </t>
  </si>
  <si>
    <t xml:space="preserve">สพม. นราธิวาส  </t>
  </si>
  <si>
    <t xml:space="preserve">สพม. น่าน  </t>
  </si>
  <si>
    <t xml:space="preserve">สพม. บึงกาฬ  </t>
  </si>
  <si>
    <t xml:space="preserve">สพม. บุรีรัมย์  </t>
  </si>
  <si>
    <t xml:space="preserve">สพม. ปทุมธานี  </t>
  </si>
  <si>
    <t xml:space="preserve">สพม. ประจวบคีรีขันธ์  </t>
  </si>
  <si>
    <t xml:space="preserve">สพม. ปราจีนบุรี นครนายก </t>
  </si>
  <si>
    <t xml:space="preserve">สพม. ปัตตานี  </t>
  </si>
  <si>
    <t xml:space="preserve">สพม. พระนครศรีอยุธยา  </t>
  </si>
  <si>
    <t xml:space="preserve">สพม. พะเยา  </t>
  </si>
  <si>
    <t>สพม. พังงา ภูเก็ต ระนอง</t>
  </si>
  <si>
    <t xml:space="preserve">สพม. พัทลุง  </t>
  </si>
  <si>
    <t xml:space="preserve">สพม. พิจิตร  </t>
  </si>
  <si>
    <t xml:space="preserve">สพม. พิษณุโลก อุตรดิตถ์ </t>
  </si>
  <si>
    <t xml:space="preserve">สพม. เพชรบุรี  </t>
  </si>
  <si>
    <t xml:space="preserve">สพม. เพชรบูรณ์  </t>
  </si>
  <si>
    <t xml:space="preserve">สพม. แพร่  </t>
  </si>
  <si>
    <t xml:space="preserve">สพม. มหาสารคาม  </t>
  </si>
  <si>
    <t xml:space="preserve">สพม. มุกดาหาร  </t>
  </si>
  <si>
    <t xml:space="preserve">สพม. แม่ฮ่องสอน  </t>
  </si>
  <si>
    <t xml:space="preserve">สพม. ยะลา  </t>
  </si>
  <si>
    <t xml:space="preserve">สพม. ร้อยเอ็ด  </t>
  </si>
  <si>
    <t xml:space="preserve">สพม. ราชบุรี  </t>
  </si>
  <si>
    <t xml:space="preserve">สพม. ลพบุรี  </t>
  </si>
  <si>
    <t xml:space="preserve">สพม. ลำปาง ลำพูน </t>
  </si>
  <si>
    <t xml:space="preserve">สพม. เลย หนองบัวลำภู </t>
  </si>
  <si>
    <t xml:space="preserve">สพม. ศรีสะเกษ ยโสธร </t>
  </si>
  <si>
    <t xml:space="preserve">สพม. สกลนคร  </t>
  </si>
  <si>
    <t xml:space="preserve">สพม. สงขลา สตูล </t>
  </si>
  <si>
    <t xml:space="preserve">สพม. สมุทรปราการ  </t>
  </si>
  <si>
    <t xml:space="preserve">สพม. สมุทรสาคร สมุทรสงคราม </t>
  </si>
  <si>
    <t xml:space="preserve">สพม. สระแก้ว  </t>
  </si>
  <si>
    <t xml:space="preserve">สพม. สระบุรี  </t>
  </si>
  <si>
    <t xml:space="preserve">สพม. สิงห์บุรี อ่างทอง </t>
  </si>
  <si>
    <t xml:space="preserve">สพม. สุโขทัย  </t>
  </si>
  <si>
    <t xml:space="preserve">สพม. สุพรรณบุรี  </t>
  </si>
  <si>
    <t xml:space="preserve">สพม. สุราษฎร์ธานี ชุมพร </t>
  </si>
  <si>
    <t xml:space="preserve">สพม. สุรินทร์  </t>
  </si>
  <si>
    <t xml:space="preserve">สพม. หนองคาย  </t>
  </si>
  <si>
    <t xml:space="preserve">สพม. อุดรธานี  </t>
  </si>
  <si>
    <t xml:space="preserve">สพม. อุทัยธานี ชัยนาท </t>
  </si>
  <si>
    <t xml:space="preserve">สพม. อุบลราชธานี อำนาจเจริญ </t>
  </si>
  <si>
    <t>แบบรายงานข้อมูลนักเรียน ณ วันที่ 25 มิถุนายน 2564</t>
  </si>
  <si>
    <t>ให้กรอกข้อมูลพื้นฐาน (ส่วนที่ 1) และข้อมูลปริมาณงาน (ส่วนที่ 2) โดยใช้ข้อมูล ณ วันที่  25 มิถุนายน 2564</t>
  </si>
  <si>
    <t>แบบแสดงจำนวนครูตาม จ. 18 ข้อมูล ณ วันที่ 25 มิถุนายน 2564</t>
  </si>
  <si>
    <t>อัตราเกษียณฯ 2564</t>
  </si>
  <si>
    <t>ตำแหน่งคนครอง (ไม่รวมเกษียณ 64)</t>
  </si>
  <si>
    <t>ผู้เกษียณปี 2564 (จบ)</t>
  </si>
  <si>
    <t>ผู้เกษียณปี 2564 (สอน)</t>
  </si>
  <si>
    <r>
      <t xml:space="preserve">6. </t>
    </r>
    <r>
      <rPr>
        <b/>
        <u/>
        <sz val="16"/>
        <rFont val="TH SarabunPSK"/>
        <family val="2"/>
      </rPr>
      <t xml:space="preserve">ผู้เกษียณปี 64 </t>
    </r>
    <r>
      <rPr>
        <b/>
        <sz val="16"/>
        <rFont val="TH SarabunPSK"/>
        <family val="2"/>
      </rPr>
      <t xml:space="preserve">หมายถึง จำนวนครูตาม จ.18  ที่เกษียณอายุราชการ </t>
    </r>
    <r>
      <rPr>
        <b/>
        <sz val="16"/>
        <color rgb="FFFF0000"/>
        <rFont val="TH SarabunPSK"/>
        <family val="2"/>
      </rPr>
      <t>วันที่ 30 กันยายน 2564</t>
    </r>
  </si>
  <si>
    <t>ตัวอย่างเช่น โรงเรียนมีสภาพอัตรากำลังเกินเกณฑ์ ก.ค.ศ. 1 อัตรา มีผู้เกษียณอายุในปี 64 จำนวน 3 อัตรา ให้ทดแทนได้ 2 อัตรา</t>
  </si>
  <si>
    <r>
      <t xml:space="preserve">3. ครูตามจ.18 หมายถึง  ตำแหน่งคนครอง 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 xml:space="preserve"> ตำแหน่งเกษียณอายุ ปี 64 </t>
    </r>
    <r>
      <rPr>
        <b/>
        <u/>
        <sz val="16"/>
        <rFont val="TH SarabunPSK"/>
        <family val="2"/>
      </rPr>
      <t xml:space="preserve">บวก </t>
    </r>
    <r>
      <rPr>
        <b/>
        <sz val="16"/>
        <rFont val="TH SarabunPSK"/>
        <family val="2"/>
      </rPr>
      <t>ตำแหน่งว่าง (ทุกกรณี)</t>
    </r>
  </si>
  <si>
    <r>
      <t xml:space="preserve">7. </t>
    </r>
    <r>
      <rPr>
        <b/>
        <u/>
        <sz val="16"/>
        <rFont val="TH SarabunPSK"/>
        <family val="2"/>
      </rPr>
      <t>ทดแทนความต้องการ</t>
    </r>
    <r>
      <rPr>
        <b/>
        <sz val="16"/>
        <rFont val="TH SarabunPSK"/>
        <family val="2"/>
      </rPr>
      <t xml:space="preserve">   กรอกข้อมูลเฉพาะโรงเรียนที่ขาดเกณฑ์ ก.ค.ศ.  ณ  1 ต.ค. 64</t>
    </r>
  </si>
  <si>
    <r>
      <t xml:space="preserve">4. </t>
    </r>
    <r>
      <rPr>
        <b/>
        <u/>
        <sz val="16"/>
        <rFont val="TH SarabunPSK"/>
        <family val="2"/>
      </rPr>
      <t>ตำแหน่งมีคนครอง</t>
    </r>
    <r>
      <rPr>
        <b/>
        <sz val="16"/>
        <rFont val="TH SarabunPSK"/>
        <family val="2"/>
      </rPr>
      <t xml:space="preserve"> หมายถึง จำนวนครูตาม จ.18  (นับครูไปช่วยราชการ) </t>
    </r>
    <r>
      <rPr>
        <b/>
        <u/>
        <sz val="16"/>
        <rFont val="TH SarabunPSK"/>
        <family val="2"/>
      </rPr>
      <t xml:space="preserve">ไม่นับรวม </t>
    </r>
    <r>
      <rPr>
        <b/>
        <sz val="16"/>
        <rFont val="TH SarabunPSK"/>
        <family val="2"/>
      </rPr>
      <t>ครูเกษียณอายุปี 64</t>
    </r>
  </si>
  <si>
    <t>หรือ โรงเรียนมีสภาพอัตรากำลังขาดเกณฑ์ ก.ค.ศ. 1 อัตรา มีผู้เกษียณอายุในปี 64 จำนวน 1 อัตรา ให้ทดแทนได้ 2 อัตรา</t>
  </si>
  <si>
    <t xml:space="preserve"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</t>
  </si>
  <si>
    <t>โดยนำข้อมูลมาจากแบบเก็บข้อมูลพนักงานราชการและลูกจ้าง ชีท "แบบฟอร์ม" คอลัมภ์ E (พนักงานราชการ ตำแหน่งครูผู้สอน)</t>
  </si>
  <si>
    <t>และ คอลัมภ์ F (ลูกจ้างชั่วคราว (ครูผู้สอน))</t>
  </si>
  <si>
    <t>ส.โรงเรียนการศึกษาสงเคราะห์</t>
  </si>
  <si>
    <t>ก.ทุรกันดาร</t>
  </si>
  <si>
    <t>ภ.บนภูเขา</t>
  </si>
  <si>
    <t>เพื่อพิจารณากำหนดจำนวนครูตามเกณฑ์อัตรากำลังครู (ระหว่าง 1 - 4 อัตรา)</t>
  </si>
  <si>
    <t>กรณีโรงเรียนสาขา ให้คำนวณอัตรากำลังสายงานการสอนแยกออกจากโรงเรียนหลัก แล้วจึงนำมารวมกันเป็นอัตรากำลังสายงานการสอนของโรงเรียนหลัก</t>
  </si>
  <si>
    <t>จำนวนอัตรากำลังครูผู้สอนระดับมัธยมศึกษา</t>
  </si>
  <si>
    <t>จำนวนอัตรากำลังสายงานการสอน</t>
  </si>
  <si>
    <t>โรงเรียนมัธยมศึกษาที่มีนักเรียนตั้งแต่ 120 คนขึ้นไป</t>
  </si>
  <si>
    <t>โรงเรียนมัธยมศึกษาที่มีนักเรียนตั้งแต่ 119 คนลงมา</t>
  </si>
  <si>
    <t>บัญชีรายละเอียดตำแหน่งข้าราชการครูและบุคลากรทางการศึกษา  ปีงบประมาณ พ.ศ.2564  (ข้อมูล ณ วันที่ 15 มิถุนายน 2564)</t>
  </si>
  <si>
    <t>สำนักงานเขตพื้นที่การศึกษามัธยมศึกษาสุราษฎร์ธานี ชุมพร</t>
  </si>
  <si>
    <t>จ.18 (ตำแหน่งที่มีคนครอง และตำแหน่งว่าง)</t>
  </si>
  <si>
    <t>วุฒิการศึกษา</t>
  </si>
  <si>
    <t>วิชาเอกที่สอน</t>
  </si>
  <si>
    <t>ชื่อ - สกุล</t>
  </si>
  <si>
    <t>ปริญญาตรี</t>
  </si>
  <si>
    <t>ปริญญาโท</t>
  </si>
  <si>
    <t>ปริญญาเอก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</si>
  <si>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</si>
  <si>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</si>
  <si>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</si>
  <si>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</si>
  <si>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</si>
  <si>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</si>
  <si>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</si>
  <si>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</si>
  <si>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</si>
  <si>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</si>
  <si>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</si>
  <si>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</si>
  <si>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</si>
  <si>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วท.บ.</t>
  </si>
  <si>
    <t>ศษ.ม.</t>
  </si>
  <si>
    <t>การบริหารการศึกษา</t>
  </si>
  <si>
    <t>ป.บัณฑิต (วิชาชีพครู)</t>
  </si>
  <si>
    <t>ผอ.ร.ร.</t>
  </si>
  <si>
    <t>รอง ผอ.ร.ร.</t>
  </si>
  <si>
    <t>ครูผู้ช่วย</t>
  </si>
  <si>
    <t>ว่าง</t>
  </si>
  <si>
    <t>รับเพิ่มจากต่างเขต 2563</t>
  </si>
  <si>
    <t>ว่างเกษียณอายุราชการปี 2563</t>
  </si>
  <si>
    <t>บ้านตาขุนวิทยา</t>
  </si>
  <si>
    <t>นายบุญเลิศ  ทองชล</t>
  </si>
  <si>
    <t>นางกัญจนา  สมชาติ</t>
  </si>
  <si>
    <t>นายปริวรรต  ธงธวัช</t>
  </si>
  <si>
    <t>นายสุนทร  เพชรชู</t>
  </si>
  <si>
    <t>นายธีรเทพ  มุกดา</t>
  </si>
  <si>
    <t>นางสาววรุณาทิตต์  หนูวงค์</t>
  </si>
  <si>
    <t>นายนราธิป  นาเจริญ</t>
  </si>
  <si>
    <t>นางสาวจุฬาลักษณ์  กลิ่นกล่อม</t>
  </si>
  <si>
    <t>นางกมลรัตน์  คะตะโต</t>
  </si>
  <si>
    <t>นายสัญญา  เจริญ</t>
  </si>
  <si>
    <t>นายนพดล  ศรีสุข</t>
  </si>
  <si>
    <t>นางจงกล  รจนา</t>
  </si>
  <si>
    <t>นางสาวนภิสา  เส็นติระ</t>
  </si>
  <si>
    <t>นางเรณู  ผดุงฤกษ์</t>
  </si>
  <si>
    <t>นางสาวสาวิตรี  รักษาพราหมณ์</t>
  </si>
  <si>
    <t>นางสุภาพร  พัฒนรักษา</t>
  </si>
  <si>
    <t>นางนริศา  บุระชัด</t>
  </si>
  <si>
    <t>นางสุดา  เอ้งฉ้วน</t>
  </si>
  <si>
    <t>นางสุภาภรณ์  ศรีสวัสดิ์</t>
  </si>
  <si>
    <t>นางสาวสุธาสินี  เทพไชย</t>
  </si>
  <si>
    <t>นางสาวอมรรัตน์  วิจารณ์</t>
  </si>
  <si>
    <t>นางสาวธีรนันท์  ปานเพชร</t>
  </si>
  <si>
    <t>นางสาวคณิตา  บ่วงราชบพิตร</t>
  </si>
  <si>
    <t>นายวีรยุทธ  อนุกูล</t>
  </si>
  <si>
    <t>นางธิดารัตน์  แซ่เลี้ยว</t>
  </si>
  <si>
    <t>นางสาวนันทญา  บรรณราช</t>
  </si>
  <si>
    <t>นางสาวปริฉัตร์  จันทร์หอม</t>
  </si>
  <si>
    <t>153(ส)</t>
  </si>
  <si>
    <t>นางสาวศันสนีย์  สว่างจันทร์</t>
  </si>
  <si>
    <t>นางสาวสโรชา  ทองนุ่น</t>
  </si>
  <si>
    <t>นางสาวอรณ์สิริ  แก้วปลอด</t>
  </si>
  <si>
    <t>นางสาวณิชาภัทร  หนูพรหม</t>
  </si>
  <si>
    <t>นายปุณณมา  ทองดีเพ็ง</t>
  </si>
  <si>
    <t>นางพรพณา  ฤทธิ์ชู</t>
  </si>
  <si>
    <t>นายสมศักดิ์  บัวหนุน</t>
  </si>
  <si>
    <t>นางสาวกิ่งดาว  ช่วยชนะ</t>
  </si>
  <si>
    <t>นางสาวอโณทัย  หนักแดง</t>
  </si>
  <si>
    <t>นางสาวนุชนาฏ  พรหมทอง</t>
  </si>
  <si>
    <t>นางสาวฐิตารีย์  อินทจันทร์</t>
  </si>
  <si>
    <t>นายพีรพงศ์  ฤทธิ์เพชร์</t>
  </si>
  <si>
    <t>นายพัชรพล  รัตนพันธ์</t>
  </si>
  <si>
    <t>นางสาวอรวลี  เทพนุรักษ์</t>
  </si>
  <si>
    <t>นางสาวกฤติมา  แสงทองล้วน</t>
  </si>
  <si>
    <t>นางสาวพันทิวา  คงแย้ม</t>
  </si>
  <si>
    <t>นางสาวอาทิตยา  เกตุแก้ว</t>
  </si>
  <si>
    <t>นางสาวขวัญชนก  สังข์เทพ</t>
  </si>
  <si>
    <t>นางสาววราวรรณ  พัฒน์จีน</t>
  </si>
  <si>
    <t>นายประเสริฐ  จันทร์ทัน</t>
  </si>
  <si>
    <t>นายโยธิน  นวลมุสิก</t>
  </si>
  <si>
    <t>นางสาวสมฤดี  กลับรินทร์</t>
  </si>
  <si>
    <t>นางสาววิภาวรรณ  ขันพระแสง</t>
  </si>
  <si>
    <t>114609</t>
  </si>
  <si>
    <t>นางกัญญาภรณ์  การะเกตุ</t>
  </si>
  <si>
    <t>นางสาวจุฑาภรณ์  เป้าทอง</t>
  </si>
  <si>
    <t>นางสาวภัทราพร  ช่างเหล็ก</t>
  </si>
  <si>
    <t>แบบคำนวณอัตรากำลังข้าราชการครูตามเกณฑ์ ก.ค.ศ. ของโรงเรียนที่มีวัตถุประสงค์พิเศษต่าง ๆ</t>
  </si>
  <si>
    <t>1. โรงเรียน ..................................  ตำบล .............................. อำเภอ ............................. จังหวัด .......................   สพป./สพม. ............................</t>
  </si>
  <si>
    <t>2. จำนวนนักเรียน ห้องเรียน แยกประจำ/ไปกลับ</t>
  </si>
  <si>
    <t>ชั้นเรียน</t>
  </si>
  <si>
    <t>จำนวนห้องเรียน</t>
  </si>
  <si>
    <t>ครูรวม (เกณฑ์ ก.ค.ศ.)</t>
  </si>
  <si>
    <t>ประจำ</t>
  </si>
  <si>
    <t>ไป-กลับ</t>
  </si>
  <si>
    <t>ครูรวม นร.ประจำ</t>
  </si>
  <si>
    <t>ครูรวม นร.ไป-กลับ</t>
  </si>
  <si>
    <t>ครูรวม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</si>
  <si>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</si>
  <si>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</si>
  <si>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</si>
  <si>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</si>
  <si>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</si>
  <si>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</si>
  <si>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</si>
  <si>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>ข้อมูล กผอ./สพร./สพฐ.</t>
  </si>
  <si>
    <t xml:space="preserve">3. จำนวนครูตามเกณฑ์ ก.ค.ศ. </t>
  </si>
  <si>
    <t xml:space="preserve">     3.1 ผู้บริหาร</t>
  </si>
  <si>
    <t xml:space="preserve">     3.2 ครูผู้สอน</t>
  </si>
  <si>
    <t xml:space="preserve">     3.3 ครูรวม</t>
  </si>
  <si>
    <t>หมายเหตุ   กรอกข้อมูลเฉพาะจำนวนนักเรียนประจำ, ไป-กลับ รายชั้นเท่านั้น (แถบสูตรสีเหลืองห้ามแก้-ห้ามลบ)</t>
  </si>
  <si>
    <t>ใช้เฉพาะโรงเรียนที่มีวัตถุประสงค์พิเศษเท่านั้น รายชื่อสถานศึกษา 25  โรง ดังนี้</t>
  </si>
  <si>
    <t>1. กาญจนาภิเษกวิทยาลัย (9 โรง)/ สุราษฎร์ธานี, กระบี่, สุพรรณบุรี, อุทัยธานี, เพชรบูรณ์, กาฬสินธุ์, ชัยภูมิ, นครปฐม และ ฉะเชิงเทรา</t>
  </si>
  <si>
    <t>2. เฉลิมพระเกียรติสมเด็จพระศรีนครินทร์ (12 โรง)/ สมุทรสาคร, ยะลา, กาญจนบุรี, ลพบุรี, กำแพงเพชร, พะเยา, หนองบัวลำภู, ร้อยเอ็ด,</t>
  </si>
  <si>
    <t xml:space="preserve">    ศรีสะเกษ, ระยอง, ภูเก็ต และ นครศรีธรรมราช</t>
  </si>
  <si>
    <t>3. มกุฏเมืองราชวิทยาลัย ระยอง</t>
  </si>
  <si>
    <t>4. มัธยมสังคีตวิทยา ปทุมธานี</t>
  </si>
  <si>
    <t>5. บรมราชินีนาถวิทยาลัย  ราชบุรี</t>
  </si>
  <si>
    <t>6. สุรินทร์ราชมงคล สุรินทร์</t>
  </si>
  <si>
    <t>สำหรับโรงเรียนจุฬาภรณราชวิทยาลัยทั้ง 12 แห่ง ให้กำหนดเป็นกรอบอัตรากำลังแทน จำนวนผู้บริหาร 5 ตำแหน่ง</t>
  </si>
  <si>
    <t>/ ครูผู้สอน 60 ตำแหน่ง และสายสนับสนุน 36 ตำแหน่ง</t>
  </si>
  <si>
    <t>โรงเรียนโรงเรียนจุฬาภรณราชวิทยาลัย จำนวน 12 โรง</t>
  </si>
  <si>
    <t>สพท.</t>
  </si>
  <si>
    <t>คำนวณครูเกณฑ์</t>
  </si>
  <si>
    <t>โรงเรียนจุฬาภรณราชวิทยาลัย</t>
  </si>
  <si>
    <t>ปทุมธานี</t>
  </si>
  <si>
    <t>สพม. 4</t>
  </si>
  <si>
    <t>กรอบครู 5-60-65</t>
  </si>
  <si>
    <t>ลพบุรี</t>
  </si>
  <si>
    <t>สพม. 5</t>
  </si>
  <si>
    <t>เพชรบุรี</t>
  </si>
  <si>
    <t>สพม. 10</t>
  </si>
  <si>
    <t>นครศรีธรรมราช</t>
  </si>
  <si>
    <t>สพม. 12</t>
  </si>
  <si>
    <t>ตรัง</t>
  </si>
  <si>
    <t>สพม. 13</t>
  </si>
  <si>
    <t>สตูล</t>
  </si>
  <si>
    <t>สพม. 16</t>
  </si>
  <si>
    <t>ชลบุรี</t>
  </si>
  <si>
    <t>สพม. 18</t>
  </si>
  <si>
    <t>เลย</t>
  </si>
  <si>
    <t>สพม. 19</t>
  </si>
  <si>
    <t>มุกดาหาร</t>
  </si>
  <si>
    <t>สพม. 22</t>
  </si>
  <si>
    <t>บุรีรัมย์</t>
  </si>
  <si>
    <t>สพม. 32</t>
  </si>
  <si>
    <t>เชียงราย</t>
  </si>
  <si>
    <t>สพม. 36</t>
  </si>
  <si>
    <t>พิษณุโลก</t>
  </si>
  <si>
    <t>สพม. 39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</si>
  <si>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ผู้อำนวยการ 1 อัตรา รองผู้อำนวยการ 4 อัตรา ครูผู้สอน 60 อัตรา </t>
    </r>
  </si>
  <si>
    <t>โรงเรียนที่มีการคำนวณครูตามเกณฑ์ต่างจากเกณฑ์ปกติ 25 โรง</t>
  </si>
  <si>
    <t>มัธยมสังคีตวิทยา ปทุมธานี</t>
  </si>
  <si>
    <t>ม.พิเศษ</t>
  </si>
  <si>
    <t>เฉลิมพระเกียรติสมเด็จพระศรีนครินทร์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</si>
  <si>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</si>
  <si>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</si>
  <si>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</si>
  <si>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</si>
  <si>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</si>
  <si>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</si>
  <si>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</si>
  <si>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</si>
  <si>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</si>
  <si>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</si>
  <si>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</si>
  <si>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สพม. 11</t>
  </si>
  <si>
    <t>กระบี่</t>
  </si>
  <si>
    <t>ภูเก็ต</t>
  </si>
  <si>
    <t>สพม. 14</t>
  </si>
  <si>
    <t>ยะลา</t>
  </si>
  <si>
    <t>สพม. 15</t>
  </si>
  <si>
    <t>ระยอง</t>
  </si>
  <si>
    <t>มกุฏเมืองราชวิทยาลัย ระยอง</t>
  </si>
  <si>
    <t>หนองบัวลำภู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</si>
  <si>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</si>
  <si>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</si>
  <si>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</si>
  <si>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</si>
  <si>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</si>
  <si>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</si>
  <si>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</si>
  <si>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</si>
  <si>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สุรินทร์ราชมงคล สุรินทร์</t>
  </si>
  <si>
    <t>สุรินทร์</t>
  </si>
  <si>
    <t>สพม. 33</t>
  </si>
  <si>
    <t>พะเยา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</si>
  <si>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</si>
  <si>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</si>
  <si>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</si>
  <si>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</si>
  <si>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</si>
  <si>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</si>
  <si>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r>
      <t>หมายเหตุ</t>
    </r>
    <r>
      <rPr>
        <sz val="16"/>
        <rFont val="TH SarabunPSK"/>
        <family val="2"/>
      </rPr>
      <t xml:space="preserve"> หนังสือสำนักงาน ก.ค. ที่ ศธ 1305/361 ลงวันที่ 1 พฤษภาคม 2545</t>
    </r>
  </si>
  <si>
    <t xml:space="preserve"> - ให้ใช้เกณฑ์การคิดคำนวณห้องเรียนและจำนวนผู้ช่วยผู้บริหารของโรงเรียนศึกษาสงเคราะห์</t>
  </si>
  <si>
    <t xml:space="preserve"> - การใช้เกณฑ์อัตรากำลังดังกล่าวจะต้องมการจัดการศึกษาประเภทมีนักเรียนอยู่ประจำหรืออยู่ประจำบางส่วน</t>
  </si>
  <si>
    <t>จำนวนบุคลากรสายบริหาร</t>
  </si>
  <si>
    <t>จำนวนห้องเรียน    1 - 2    ห้องเรียน                      มีผู้บริหารได้  1  ตำแหน่ง</t>
  </si>
  <si>
    <t>จำนวนห้องเรียน    3 - 6   ห้องเรียน                       มีผู้บริหารได้  1  ตำแหน่ง    มีผู้ช่วยได้   1  ตำแหน่ง</t>
  </si>
  <si>
    <t>จำนวนห้องเรียน    7 - 14  ห้องเรียน                      มีผู้บริหารได้  1  ตำแหน่ง    มีผู้ช่วยได้   2  ตำแหน่ง</t>
  </si>
  <si>
    <t>จำนวนห้องเรียน   15 - 23  ห้องเรียน                     มีผู้บริหารได้  1  ตำแหน่ง    มีผู้ช่วยได้   3  ตำแหน่ง</t>
  </si>
  <si>
    <t>จำนวนห้องเรียน    24  ห้องเรียนขึ้นไป                    มีผู้บริหารได้  1  ตำแหน่ง    มีผู้ช่วยได้   4  ตำแหน่ง</t>
  </si>
  <si>
    <t xml:space="preserve"> Sheet ที่ 4,5,6 จำนวนครูตาม จ.18 ต้องเท่ากันข้อมูลจึงจะถูกต้อง</t>
  </si>
  <si>
    <t>เขาวง</t>
  </si>
  <si>
    <t>บ้านตาขุน</t>
  </si>
  <si>
    <t>84022006</t>
  </si>
  <si>
    <t>ค.บ.</t>
  </si>
  <si>
    <t>กศ.ม.</t>
  </si>
  <si>
    <t>การวัดผลการศึกษา</t>
  </si>
  <si>
    <t>ศษ.บ.</t>
  </si>
  <si>
    <t>ค.ม.</t>
  </si>
  <si>
    <t>กศ.บ.</t>
  </si>
  <si>
    <t>สล.บ.</t>
  </si>
  <si>
    <t>ส่งเสริมการเกษตรและสหกรณ์</t>
  </si>
  <si>
    <t>วิทยาศาสตร์การกีฬา</t>
  </si>
  <si>
    <t>วิทยาศาสตร์-ชีววิทยา</t>
  </si>
  <si>
    <t>การสอนภาษาจีนในฐานะภาษาต่างประเทศ</t>
  </si>
  <si>
    <t>วท.บ. (ศษ.)</t>
  </si>
  <si>
    <t>วิทยาศาสตร์ทั่วไป</t>
  </si>
  <si>
    <t>วท.ม.</t>
  </si>
  <si>
    <t>สิ่งแวดล้อมศึกษา</t>
  </si>
  <si>
    <t>ศศ.บ.</t>
  </si>
  <si>
    <t>การศึกษาคณิตศาสตร์</t>
  </si>
  <si>
    <t>ศ.บ.</t>
  </si>
  <si>
    <t>ประยุกตศิลปศึกษา</t>
  </si>
  <si>
    <t>วิทยาการคอมพิวเตอร์</t>
  </si>
  <si>
    <t>เทคโนโลยีอุตสาหกรรม</t>
  </si>
  <si>
    <t>อุตสาหกรรม</t>
  </si>
  <si>
    <t>นาฎศิลป์และศิลปการแสดง</t>
  </si>
  <si>
    <t>บธ.บ.</t>
  </si>
  <si>
    <t>ระบบสารสนเทศทางคอมฯ</t>
  </si>
  <si>
    <t>จิตวิทยาและการแนะแนว</t>
  </si>
  <si>
    <t>ศศ.ม.</t>
  </si>
  <si>
    <t>การสอนภาษาจีน</t>
  </si>
  <si>
    <t>วิทยาศาสตร์-เคมี</t>
  </si>
  <si>
    <t>ธุรกิจเทคโนโลยีสารสนเทศ</t>
  </si>
  <si>
    <t>หลักสูตรและการสอน</t>
  </si>
  <si>
    <t>นาฎศิลป์</t>
  </si>
  <si>
    <t>ครู คศ.1</t>
  </si>
  <si>
    <t>โทรศัพท์  084-8377796</t>
  </si>
  <si>
    <t>E-mail  jib230535sansanee@gmail.com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</si>
</sst>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\(0\)"/>
    <numFmt numFmtId="188" formatCode="#,##0.0"/>
    <numFmt numFmtId="189" formatCode="0.0"/>
    <numFmt numFmtId="190" formatCode="0;[Red]0"/>
  </numFmts>
  <fonts count="36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FF00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u/>
      <sz val="18"/>
      <name val="TH SarabunPSK"/>
      <family val="2"/>
    </font>
    <font>
      <b/>
      <sz val="11"/>
      <name val="TH SarabunPSK"/>
      <family val="2"/>
    </font>
    <font>
      <b/>
      <sz val="10"/>
      <name val="TH SarabunPSK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6"/>
      <name val="Calibri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3" tint="-0.249977111117893"/>
      <name val="TH SarabunPSK"/>
      <family val="2"/>
    </font>
    <font>
      <b/>
      <i/>
      <sz val="18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499984740745262"/>
      <name val="TH SarabunPSK"/>
      <family val="2"/>
    </font>
    <font>
      <sz val="18"/>
      <color theme="4" tint="-0.499984740745262"/>
      <name val="TH SarabunPSK"/>
      <family val="2"/>
    </font>
    <font>
      <b/>
      <i/>
      <sz val="16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Down"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4" fillId="0" borderId="0"/>
    <xf numFmtId="0" fontId="1" fillId="0" borderId="0"/>
  </cellStyleXfs>
  <cellXfs count="393">
    <xf numFmtId="0" fontId="0" fillId="0" borderId="0" xfId="0"/>
    <xf numFmtId="0" fontId="5" fillId="0" borderId="0" xfId="2" applyFont="1" applyFill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8" fillId="0" borderId="0" xfId="2" applyFont="1"/>
    <xf numFmtId="0" fontId="8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textRotation="90"/>
    </xf>
    <xf numFmtId="0" fontId="10" fillId="0" borderId="11" xfId="2" applyFont="1" applyFill="1" applyBorder="1" applyAlignment="1">
      <alignment horizontal="center"/>
    </xf>
    <xf numFmtId="0" fontId="10" fillId="9" borderId="11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11" fillId="0" borderId="0" xfId="2" applyFont="1" applyFill="1"/>
    <xf numFmtId="0" fontId="5" fillId="0" borderId="0" xfId="0" applyFont="1"/>
    <xf numFmtId="0" fontId="8" fillId="0" borderId="0" xfId="0" applyFont="1"/>
    <xf numFmtId="2" fontId="5" fillId="0" borderId="0" xfId="0" applyNumberFormat="1" applyFont="1"/>
    <xf numFmtId="0" fontId="5" fillId="0" borderId="0" xfId="0" applyFont="1" applyFill="1"/>
    <xf numFmtId="0" fontId="5" fillId="0" borderId="19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13" fillId="3" borderId="1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/>
    <xf numFmtId="0" fontId="11" fillId="0" borderId="0" xfId="2" applyFont="1" applyFill="1" applyAlignment="1">
      <alignment horizontal="center"/>
    </xf>
    <xf numFmtId="0" fontId="12" fillId="0" borderId="0" xfId="2" applyFont="1" applyFill="1"/>
    <xf numFmtId="0" fontId="5" fillId="0" borderId="0" xfId="2" applyFont="1" applyFill="1" applyAlignment="1">
      <alignment horizontal="center"/>
    </xf>
    <xf numFmtId="0" fontId="9" fillId="9" borderId="11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/>
    </xf>
    <xf numFmtId="0" fontId="5" fillId="0" borderId="11" xfId="2" applyFont="1" applyBorder="1"/>
    <xf numFmtId="0" fontId="10" fillId="4" borderId="11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0" fillId="4" borderId="11" xfId="2" applyFont="1" applyFill="1" applyBorder="1" applyAlignment="1">
      <alignment horizontal="left" shrinkToFit="1"/>
    </xf>
    <xf numFmtId="0" fontId="8" fillId="0" borderId="0" xfId="2" applyFont="1" applyAlignment="1">
      <alignment horizontal="center"/>
    </xf>
    <xf numFmtId="0" fontId="8" fillId="0" borderId="0" xfId="2" applyFont="1" applyFill="1" applyBorder="1" applyAlignment="1"/>
    <xf numFmtId="0" fontId="8" fillId="0" borderId="0" xfId="2" applyFont="1" applyAlignment="1">
      <alignment horizontal="left"/>
    </xf>
    <xf numFmtId="0" fontId="8" fillId="0" borderId="0" xfId="2" applyFont="1" applyFill="1"/>
    <xf numFmtId="187" fontId="8" fillId="0" borderId="0" xfId="2" applyNumberFormat="1" applyFont="1"/>
    <xf numFmtId="0" fontId="9" fillId="9" borderId="11" xfId="2" applyFont="1" applyFill="1" applyBorder="1" applyAlignment="1" applyProtection="1">
      <alignment horizontal="center"/>
    </xf>
    <xf numFmtId="0" fontId="3" fillId="4" borderId="11" xfId="0" applyFont="1" applyFill="1" applyBorder="1" applyAlignment="1">
      <alignment wrapText="1"/>
    </xf>
    <xf numFmtId="0" fontId="5" fillId="4" borderId="11" xfId="2" applyFont="1" applyFill="1" applyBorder="1" applyAlignment="1">
      <alignment wrapText="1"/>
    </xf>
    <xf numFmtId="0" fontId="3" fillId="0" borderId="11" xfId="0" applyFont="1" applyBorder="1"/>
    <xf numFmtId="0" fontId="3" fillId="4" borderId="11" xfId="0" applyFont="1" applyFill="1" applyBorder="1"/>
    <xf numFmtId="0" fontId="5" fillId="0" borderId="0" xfId="2" applyFont="1" applyBorder="1"/>
    <xf numFmtId="0" fontId="5" fillId="0" borderId="0" xfId="2" applyFont="1" applyFill="1" applyAlignment="1" applyProtection="1">
      <protection locked="0"/>
    </xf>
    <xf numFmtId="0" fontId="12" fillId="0" borderId="0" xfId="2" applyFont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0" borderId="11" xfId="2" applyFont="1" applyBorder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3" fontId="5" fillId="0" borderId="13" xfId="0" applyNumberFormat="1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7" fillId="0" borderId="0" xfId="0" applyFont="1" applyAlignment="1">
      <alignment horizontal="centerContinuous" shrinkToFit="1"/>
    </xf>
    <xf numFmtId="188" fontId="5" fillId="0" borderId="14" xfId="0" applyNumberFormat="1" applyFont="1" applyBorder="1" applyAlignment="1">
      <alignment horizontal="center" vertical="center" shrinkToFit="1"/>
    </xf>
    <xf numFmtId="3" fontId="5" fillId="10" borderId="14" xfId="0" applyNumberFormat="1" applyFont="1" applyFill="1" applyBorder="1" applyAlignment="1">
      <alignment horizontal="center" vertical="center" shrinkToFit="1"/>
    </xf>
    <xf numFmtId="3" fontId="5" fillId="10" borderId="1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6" fillId="0" borderId="0" xfId="0" applyFont="1"/>
    <xf numFmtId="0" fontId="8" fillId="0" borderId="16" xfId="0" applyFont="1" applyBorder="1" applyAlignment="1">
      <alignment shrinkToFit="1"/>
    </xf>
    <xf numFmtId="3" fontId="8" fillId="0" borderId="11" xfId="0" applyNumberFormat="1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2" borderId="11" xfId="0" applyFont="1" applyFill="1" applyBorder="1"/>
    <xf numFmtId="0" fontId="3" fillId="0" borderId="0" xfId="2" applyAlignment="1">
      <alignment horizontal="center"/>
    </xf>
    <xf numFmtId="0" fontId="3" fillId="0" borderId="0" xfId="2"/>
    <xf numFmtId="3" fontId="5" fillId="0" borderId="11" xfId="2" applyNumberFormat="1" applyFont="1" applyBorder="1" applyAlignment="1">
      <alignment horizontal="center"/>
    </xf>
    <xf numFmtId="3" fontId="5" fillId="0" borderId="0" xfId="2" applyNumberFormat="1" applyFont="1" applyFill="1"/>
    <xf numFmtId="3" fontId="5" fillId="0" borderId="11" xfId="2" applyNumberFormat="1" applyFont="1" applyFill="1" applyBorder="1" applyAlignment="1">
      <alignment horizontal="center" vertical="center"/>
    </xf>
    <xf numFmtId="3" fontId="5" fillId="0" borderId="11" xfId="2" applyNumberFormat="1" applyFont="1" applyFill="1" applyBorder="1" applyAlignment="1">
      <alignment horizontal="center"/>
    </xf>
    <xf numFmtId="0" fontId="5" fillId="11" borderId="11" xfId="0" applyFont="1" applyFill="1" applyBorder="1"/>
    <xf numFmtId="0" fontId="10" fillId="0" borderId="0" xfId="2" applyFont="1" applyFill="1" applyAlignment="1" applyProtection="1">
      <protection locked="0"/>
    </xf>
    <xf numFmtId="0" fontId="12" fillId="0" borderId="0" xfId="0" applyFont="1"/>
    <xf numFmtId="0" fontId="19" fillId="0" borderId="0" xfId="2" applyFont="1" applyFill="1" applyBorder="1" applyAlignment="1"/>
    <xf numFmtId="3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5" fillId="0" borderId="0" xfId="0" applyFont="1" applyAlignment="1" applyProtection="1">
      <alignment horizontal="right" shrinkToFi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2" borderId="0" xfId="0" applyFont="1" applyFill="1" applyProtection="1">
      <protection locked="0"/>
    </xf>
    <xf numFmtId="3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4" xfId="0" applyNumberFormat="1" applyFont="1" applyBorder="1" applyAlignment="1" applyProtection="1">
      <alignment horizontal="center" vertical="center" shrinkToFit="1"/>
      <protection locked="0"/>
    </xf>
    <xf numFmtId="3" fontId="3" fillId="0" borderId="0" xfId="2" applyNumberFormat="1" applyAlignment="1">
      <alignment horizontal="center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9" fillId="2" borderId="16" xfId="2" applyFont="1" applyFill="1" applyBorder="1" applyAlignment="1"/>
    <xf numFmtId="3" fontId="5" fillId="10" borderId="16" xfId="0" applyNumberFormat="1" applyFont="1" applyFill="1" applyBorder="1" applyAlignment="1">
      <alignment vertical="center" shrinkToFit="1"/>
    </xf>
    <xf numFmtId="0" fontId="12" fillId="0" borderId="0" xfId="0" applyFont="1" applyFill="1" applyProtection="1">
      <protection locked="0"/>
    </xf>
    <xf numFmtId="0" fontId="5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18" fillId="0" borderId="16" xfId="2" applyFont="1" applyBorder="1" applyAlignment="1">
      <alignment horizontal="left"/>
    </xf>
    <xf numFmtId="0" fontId="5" fillId="0" borderId="0" xfId="0" applyFont="1" applyFill="1" applyProtection="1"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11" borderId="11" xfId="2" applyFont="1" applyFill="1" applyBorder="1" applyAlignment="1">
      <alignment horizontal="center" shrinkToFit="1"/>
    </xf>
    <xf numFmtId="0" fontId="5" fillId="0" borderId="11" xfId="2" applyFont="1" applyBorder="1" applyAlignment="1">
      <alignment shrinkToFit="1"/>
    </xf>
    <xf numFmtId="0" fontId="5" fillId="0" borderId="11" xfId="2" applyFont="1" applyFill="1" applyBorder="1" applyAlignment="1">
      <alignment shrinkToFit="1"/>
    </xf>
    <xf numFmtId="0" fontId="10" fillId="2" borderId="11" xfId="2" applyFont="1" applyFill="1" applyBorder="1" applyAlignment="1">
      <alignment horizontal="center" shrinkToFit="1"/>
    </xf>
    <xf numFmtId="0" fontId="10" fillId="4" borderId="16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10" fillId="4" borderId="18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center"/>
    </xf>
    <xf numFmtId="3" fontId="5" fillId="10" borderId="17" xfId="0" applyNumberFormat="1" applyFont="1" applyFill="1" applyBorder="1" applyAlignment="1">
      <alignment vertical="center" shrinkToFit="1"/>
    </xf>
    <xf numFmtId="3" fontId="5" fillId="10" borderId="18" xfId="0" applyNumberFormat="1" applyFont="1" applyFill="1" applyBorder="1" applyAlignment="1">
      <alignment vertical="center" shrinkToFit="1"/>
    </xf>
    <xf numFmtId="0" fontId="10" fillId="9" borderId="16" xfId="2" applyFont="1" applyFill="1" applyBorder="1" applyAlignment="1">
      <alignment horizontal="center" shrinkToFit="1"/>
    </xf>
    <xf numFmtId="0" fontId="10" fillId="9" borderId="17" xfId="2" applyFont="1" applyFill="1" applyBorder="1" applyAlignment="1">
      <alignment horizontal="center" shrinkToFit="1"/>
    </xf>
    <xf numFmtId="0" fontId="10" fillId="0" borderId="16" xfId="2" applyFont="1" applyFill="1" applyBorder="1" applyAlignment="1">
      <alignment horizontal="left"/>
    </xf>
    <xf numFmtId="49" fontId="10" fillId="5" borderId="17" xfId="2" applyNumberFormat="1" applyFont="1" applyFill="1" applyBorder="1" applyAlignment="1">
      <alignment horizontal="center" shrinkToFit="1"/>
    </xf>
    <xf numFmtId="0" fontId="10" fillId="5" borderId="17" xfId="2" applyFont="1" applyFill="1" applyBorder="1" applyAlignment="1">
      <alignment horizontal="center" shrinkToFit="1"/>
    </xf>
    <xf numFmtId="0" fontId="10" fillId="5" borderId="18" xfId="2" applyFont="1" applyFill="1" applyBorder="1" applyAlignment="1">
      <alignment horizontal="center" shrinkToFit="1"/>
    </xf>
    <xf numFmtId="0" fontId="10" fillId="0" borderId="18" xfId="2" applyFont="1" applyFill="1" applyBorder="1" applyAlignment="1">
      <alignment horizontal="center"/>
    </xf>
    <xf numFmtId="0" fontId="10" fillId="12" borderId="11" xfId="2" applyFont="1" applyFill="1" applyBorder="1" applyAlignment="1">
      <alignment horizontal="center"/>
    </xf>
    <xf numFmtId="0" fontId="10" fillId="12" borderId="3" xfId="2" applyFont="1" applyFill="1" applyBorder="1" applyAlignment="1">
      <alignment horizontal="center"/>
    </xf>
    <xf numFmtId="0" fontId="10" fillId="5" borderId="18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23" fillId="0" borderId="0" xfId="2" applyFont="1" applyAlignment="1">
      <alignment horizontal="center" vertical="center"/>
    </xf>
    <xf numFmtId="0" fontId="10" fillId="0" borderId="0" xfId="2" applyFont="1"/>
    <xf numFmtId="0" fontId="23" fillId="0" borderId="2" xfId="2" applyFont="1" applyBorder="1"/>
    <xf numFmtId="0" fontId="23" fillId="0" borderId="1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10" fillId="0" borderId="0" xfId="2" applyFont="1" applyBorder="1"/>
    <xf numFmtId="0" fontId="23" fillId="0" borderId="0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9" fillId="14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23" fillId="0" borderId="5" xfId="2" applyFont="1" applyBorder="1" applyAlignment="1">
      <alignment horizontal="right"/>
    </xf>
    <xf numFmtId="0" fontId="10" fillId="0" borderId="0" xfId="2" applyFont="1" applyBorder="1" applyAlignment="1">
      <alignment horizontal="left" vertic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9" fillId="0" borderId="0" xfId="2" quotePrefix="1" applyFont="1" applyAlignment="1">
      <alignment horizontal="center"/>
    </xf>
    <xf numFmtId="46" fontId="9" fillId="0" borderId="0" xfId="2" quotePrefix="1" applyNumberFormat="1" applyFont="1"/>
    <xf numFmtId="0" fontId="9" fillId="0" borderId="0" xfId="2" quotePrefix="1" applyFont="1"/>
    <xf numFmtId="0" fontId="10" fillId="0" borderId="0" xfId="2" quotePrefix="1" applyFont="1" applyBorder="1"/>
    <xf numFmtId="0" fontId="10" fillId="0" borderId="5" xfId="2" applyFont="1" applyBorder="1"/>
    <xf numFmtId="0" fontId="23" fillId="0" borderId="8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4" xfId="2" applyFont="1" applyBorder="1"/>
    <xf numFmtId="0" fontId="10" fillId="0" borderId="7" xfId="2" applyFont="1" applyBorder="1"/>
    <xf numFmtId="0" fontId="10" fillId="0" borderId="8" xfId="2" applyFont="1" applyBorder="1"/>
    <xf numFmtId="0" fontId="10" fillId="0" borderId="10" xfId="2" applyFont="1" applyBorder="1"/>
    <xf numFmtId="0" fontId="10" fillId="0" borderId="12" xfId="2" applyFont="1" applyBorder="1"/>
    <xf numFmtId="0" fontId="9" fillId="0" borderId="2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9" fillId="0" borderId="1" xfId="2" quotePrefix="1" applyFont="1" applyBorder="1" applyAlignment="1">
      <alignment horizontal="left"/>
    </xf>
    <xf numFmtId="0" fontId="9" fillId="0" borderId="4" xfId="2" quotePrefix="1" applyFont="1" applyBorder="1"/>
    <xf numFmtId="0" fontId="10" fillId="0" borderId="28" xfId="2" applyFont="1" applyBorder="1"/>
    <xf numFmtId="0" fontId="9" fillId="0" borderId="26" xfId="2" applyFont="1" applyBorder="1"/>
    <xf numFmtId="0" fontId="9" fillId="0" borderId="26" xfId="2" applyFont="1" applyBorder="1" applyAlignment="1">
      <alignment horizontal="left"/>
    </xf>
    <xf numFmtId="0" fontId="10" fillId="0" borderId="26" xfId="2" applyFont="1" applyBorder="1"/>
    <xf numFmtId="0" fontId="9" fillId="0" borderId="26" xfId="2" quotePrefix="1" applyFont="1" applyBorder="1" applyAlignment="1">
      <alignment horizontal="left"/>
    </xf>
    <xf numFmtId="46" fontId="9" fillId="0" borderId="22" xfId="2" quotePrefix="1" applyNumberFormat="1" applyFont="1" applyBorder="1"/>
    <xf numFmtId="0" fontId="9" fillId="0" borderId="21" xfId="2" applyFont="1" applyBorder="1"/>
    <xf numFmtId="0" fontId="9" fillId="0" borderId="31" xfId="2" applyFont="1" applyBorder="1"/>
    <xf numFmtId="0" fontId="9" fillId="0" borderId="31" xfId="2" applyFont="1" applyBorder="1" applyAlignment="1">
      <alignment horizontal="left"/>
    </xf>
    <xf numFmtId="0" fontId="10" fillId="0" borderId="31" xfId="2" applyFont="1" applyBorder="1"/>
    <xf numFmtId="0" fontId="9" fillId="0" borderId="31" xfId="2" quotePrefix="1" applyFont="1" applyBorder="1" applyAlignment="1">
      <alignment horizontal="left"/>
    </xf>
    <xf numFmtId="0" fontId="9" fillId="0" borderId="32" xfId="2" quotePrefix="1" applyFont="1" applyBorder="1"/>
    <xf numFmtId="0" fontId="9" fillId="0" borderId="28" xfId="2" applyFont="1" applyBorder="1"/>
    <xf numFmtId="0" fontId="9" fillId="0" borderId="22" xfId="2" quotePrefix="1" applyFont="1" applyBorder="1"/>
    <xf numFmtId="0" fontId="9" fillId="0" borderId="29" xfId="2" applyFont="1" applyBorder="1" applyAlignment="1"/>
    <xf numFmtId="0" fontId="9" fillId="0" borderId="33" xfId="2" applyFont="1" applyBorder="1" applyAlignment="1">
      <alignment vertical="top"/>
    </xf>
    <xf numFmtId="0" fontId="9" fillId="0" borderId="33" xfId="2" applyFont="1" applyBorder="1" applyAlignment="1">
      <alignment horizontal="left" vertical="top"/>
    </xf>
    <xf numFmtId="0" fontId="9" fillId="0" borderId="33" xfId="2" applyFont="1" applyBorder="1"/>
    <xf numFmtId="0" fontId="9" fillId="0" borderId="33" xfId="2" quotePrefix="1" applyFont="1" applyBorder="1" applyAlignment="1">
      <alignment horizontal="left" vertical="top"/>
    </xf>
    <xf numFmtId="20" fontId="9" fillId="0" borderId="30" xfId="2" quotePrefix="1" applyNumberFormat="1" applyFont="1" applyBorder="1" applyAlignment="1">
      <alignment horizontal="left" vertical="top"/>
    </xf>
    <xf numFmtId="0" fontId="9" fillId="0" borderId="0" xfId="2" applyFont="1" applyBorder="1"/>
    <xf numFmtId="0" fontId="9" fillId="0" borderId="0" xfId="2" applyFont="1" applyBorder="1" applyAlignment="1">
      <alignment horizontal="right"/>
    </xf>
    <xf numFmtId="0" fontId="9" fillId="0" borderId="0" xfId="2" quotePrefix="1" applyFont="1" applyBorder="1" applyAlignment="1">
      <alignment horizontal="center"/>
    </xf>
    <xf numFmtId="0" fontId="9" fillId="0" borderId="0" xfId="2" quotePrefix="1" applyFont="1" applyBorder="1"/>
    <xf numFmtId="0" fontId="9" fillId="0" borderId="7" xfId="2" applyFont="1" applyBorder="1"/>
    <xf numFmtId="0" fontId="10" fillId="0" borderId="0" xfId="0" applyFont="1" applyBorder="1"/>
    <xf numFmtId="0" fontId="9" fillId="0" borderId="0" xfId="2" applyFont="1" applyBorder="1" applyAlignment="1">
      <alignment horizontal="left"/>
    </xf>
    <xf numFmtId="0" fontId="10" fillId="0" borderId="5" xfId="0" applyFont="1" applyBorder="1"/>
    <xf numFmtId="46" fontId="9" fillId="0" borderId="4" xfId="2" quotePrefix="1" applyNumberFormat="1" applyFont="1" applyBorder="1"/>
    <xf numFmtId="46" fontId="9" fillId="0" borderId="32" xfId="2" quotePrefix="1" applyNumberFormat="1" applyFont="1" applyBorder="1"/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3" fillId="0" borderId="0" xfId="0" applyNumberFormat="1" applyFont="1" applyProtection="1">
      <protection locked="0"/>
    </xf>
    <xf numFmtId="0" fontId="11" fillId="0" borderId="0" xfId="0" applyFont="1"/>
    <xf numFmtId="0" fontId="25" fillId="0" borderId="0" xfId="0" applyFont="1"/>
    <xf numFmtId="0" fontId="11" fillId="0" borderId="0" xfId="0" applyFont="1" applyAlignment="1">
      <alignment horizontal="left"/>
    </xf>
    <xf numFmtId="0" fontId="23" fillId="0" borderId="5" xfId="2" applyFont="1" applyBorder="1" applyAlignment="1">
      <alignment horizontal="left"/>
    </xf>
    <xf numFmtId="0" fontId="28" fillId="0" borderId="0" xfId="3" applyFont="1" applyAlignment="1">
      <alignment horizontal="left" shrinkToFit="1"/>
    </xf>
    <xf numFmtId="0" fontId="28" fillId="0" borderId="0" xfId="3" applyFont="1" applyAlignment="1">
      <alignment shrinkToFit="1"/>
    </xf>
    <xf numFmtId="0" fontId="28" fillId="0" borderId="0" xfId="3" applyFont="1" applyAlignment="1">
      <alignment vertical="center" shrinkToFit="1"/>
    </xf>
    <xf numFmtId="15" fontId="15" fillId="0" borderId="0" xfId="3" applyNumberFormat="1" applyFont="1" applyAlignment="1">
      <alignment horizontal="center" shrinkToFit="1"/>
    </xf>
    <xf numFmtId="15" fontId="28" fillId="0" borderId="0" xfId="3" applyNumberFormat="1" applyFont="1" applyAlignment="1">
      <alignment horizontal="center" vertical="center" shrinkToFit="1"/>
    </xf>
    <xf numFmtId="0" fontId="27" fillId="5" borderId="11" xfId="5" applyFont="1" applyFill="1" applyBorder="1" applyAlignment="1">
      <alignment horizontal="center" vertical="center" wrapText="1" shrinkToFit="1"/>
    </xf>
    <xf numFmtId="1" fontId="27" fillId="5" borderId="9" xfId="5" applyNumberFormat="1" applyFont="1" applyFill="1" applyBorder="1" applyAlignment="1">
      <alignment horizontal="center" vertical="center" wrapText="1" shrinkToFit="1"/>
    </xf>
    <xf numFmtId="0" fontId="27" fillId="0" borderId="11" xfId="3" quotePrefix="1" applyFont="1" applyBorder="1" applyAlignment="1">
      <alignment horizontal="center" vertical="center" shrinkToFit="1"/>
    </xf>
    <xf numFmtId="0" fontId="15" fillId="0" borderId="11" xfId="3" applyFont="1" applyBorder="1" applyAlignment="1">
      <alignment horizontal="center" shrinkToFit="1"/>
    </xf>
    <xf numFmtId="0" fontId="15" fillId="0" borderId="11" xfId="3" applyFont="1" applyBorder="1" applyAlignment="1">
      <alignment horizontal="left" shrinkToFit="1"/>
    </xf>
    <xf numFmtId="0" fontId="15" fillId="0" borderId="11" xfId="3" applyFont="1" applyBorder="1" applyAlignment="1">
      <alignment horizontal="left" wrapText="1" shrinkToFit="1"/>
    </xf>
    <xf numFmtId="0" fontId="15" fillId="5" borderId="11" xfId="3" applyFont="1" applyFill="1" applyBorder="1" applyAlignment="1">
      <alignment horizontal="left" wrapText="1" shrinkToFit="1"/>
    </xf>
    <xf numFmtId="0" fontId="15" fillId="0" borderId="0" xfId="3" applyFont="1" applyAlignment="1">
      <alignment horizontal="left" shrinkToFit="1"/>
    </xf>
    <xf numFmtId="0" fontId="15" fillId="0" borderId="11" xfId="1" applyFont="1" applyBorder="1" applyAlignment="1">
      <alignment horizontal="left" shrinkToFit="1"/>
    </xf>
    <xf numFmtId="1" fontId="15" fillId="5" borderId="11" xfId="3" applyNumberFormat="1" applyFont="1" applyFill="1" applyBorder="1" applyAlignment="1">
      <alignment horizontal="center" wrapText="1" shrinkToFit="1"/>
    </xf>
    <xf numFmtId="1" fontId="15" fillId="0" borderId="11" xfId="3" applyNumberFormat="1" applyFont="1" applyBorder="1" applyAlignment="1">
      <alignment horizontal="left" wrapText="1" shrinkToFit="1"/>
    </xf>
    <xf numFmtId="0" fontId="5" fillId="5" borderId="11" xfId="3" applyFont="1" applyFill="1" applyBorder="1" applyAlignment="1">
      <alignment horizontal="center" wrapText="1" shrinkToFit="1"/>
    </xf>
    <xf numFmtId="49" fontId="15" fillId="0" borderId="11" xfId="3" applyNumberFormat="1" applyFont="1" applyBorder="1" applyAlignment="1">
      <alignment horizontal="left" wrapText="1" shrinkToFit="1"/>
    </xf>
    <xf numFmtId="49" fontId="5" fillId="0" borderId="11" xfId="3" applyNumberFormat="1" applyFont="1" applyBorder="1" applyAlignment="1">
      <alignment horizontal="left" wrapText="1" shrinkToFit="1"/>
    </xf>
    <xf numFmtId="0" fontId="5" fillId="5" borderId="11" xfId="3" applyFont="1" applyFill="1" applyBorder="1" applyAlignment="1">
      <alignment horizontal="left" wrapText="1" shrinkToFit="1"/>
    </xf>
    <xf numFmtId="190" fontId="5" fillId="5" borderId="11" xfId="3" applyNumberFormat="1" applyFont="1" applyFill="1" applyBorder="1" applyAlignment="1">
      <alignment horizontal="center" wrapText="1" shrinkToFit="1"/>
    </xf>
    <xf numFmtId="1" fontId="5" fillId="0" borderId="11" xfId="3" applyNumberFormat="1" applyFont="1" applyBorder="1" applyAlignment="1">
      <alignment horizontal="left" wrapText="1" shrinkToFit="1"/>
    </xf>
    <xf numFmtId="3" fontId="15" fillId="0" borderId="11" xfId="3" applyNumberFormat="1" applyFont="1" applyBorder="1" applyAlignment="1">
      <alignment horizontal="left" wrapText="1" shrinkToFit="1"/>
    </xf>
    <xf numFmtId="0" fontId="5" fillId="0" borderId="11" xfId="3" applyFont="1" applyBorder="1" applyAlignment="1">
      <alignment horizontal="left" shrinkToFit="1"/>
    </xf>
    <xf numFmtId="49" fontId="15" fillId="0" borderId="11" xfId="3" applyNumberFormat="1" applyFont="1" applyBorder="1" applyAlignment="1">
      <alignment horizontal="left" shrinkToFit="1"/>
    </xf>
    <xf numFmtId="0" fontId="15" fillId="0" borderId="0" xfId="3" applyFont="1" applyAlignment="1">
      <alignment shrinkToFit="1"/>
    </xf>
    <xf numFmtId="0" fontId="5" fillId="0" borderId="11" xfId="3" applyFont="1" applyBorder="1" applyAlignment="1">
      <alignment horizontal="left" wrapText="1" shrinkToFi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1" fillId="16" borderId="1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5" xfId="2" applyFont="1" applyBorder="1"/>
    <xf numFmtId="0" fontId="5" fillId="0" borderId="5" xfId="2" applyFont="1" applyBorder="1"/>
    <xf numFmtId="0" fontId="5" fillId="0" borderId="0" xfId="0" applyFont="1" applyAlignment="1">
      <alignment horizontal="right"/>
    </xf>
    <xf numFmtId="0" fontId="7" fillId="17" borderId="8" xfId="0" applyFont="1" applyFill="1" applyBorder="1" applyAlignment="1">
      <alignment horizontal="center" vertical="center"/>
    </xf>
    <xf numFmtId="0" fontId="7" fillId="17" borderId="8" xfId="0" applyFont="1" applyFill="1" applyBorder="1" applyAlignment="1">
      <alignment vertical="center"/>
    </xf>
    <xf numFmtId="0" fontId="7" fillId="17" borderId="9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vertical="center" shrinkToFit="1"/>
    </xf>
    <xf numFmtId="0" fontId="7" fillId="17" borderId="11" xfId="0" applyFont="1" applyFill="1" applyBorder="1" applyAlignment="1">
      <alignment horizontal="center" vertical="center" shrinkToFit="1"/>
    </xf>
    <xf numFmtId="0" fontId="6" fillId="17" borderId="13" xfId="0" applyFont="1" applyFill="1" applyBorder="1" applyAlignment="1">
      <alignment horizontal="center"/>
    </xf>
    <xf numFmtId="1" fontId="6" fillId="17" borderId="13" xfId="0" applyNumberFormat="1" applyFont="1" applyFill="1" applyBorder="1" applyAlignment="1">
      <alignment horizontal="center"/>
    </xf>
    <xf numFmtId="1" fontId="7" fillId="17" borderId="13" xfId="0" applyNumberFormat="1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7" fillId="17" borderId="14" xfId="0" applyNumberFormat="1" applyFont="1" applyFill="1" applyBorder="1" applyAlignment="1">
      <alignment horizontal="center"/>
    </xf>
    <xf numFmtId="0" fontId="6" fillId="17" borderId="15" xfId="0" applyFont="1" applyFill="1" applyBorder="1" applyAlignment="1">
      <alignment horizontal="center"/>
    </xf>
    <xf numFmtId="1" fontId="6" fillId="17" borderId="15" xfId="0" applyNumberFormat="1" applyFont="1" applyFill="1" applyBorder="1" applyAlignment="1">
      <alignment horizontal="center"/>
    </xf>
    <xf numFmtId="1" fontId="7" fillId="17" borderId="15" xfId="0" applyNumberFormat="1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 vertical="center"/>
    </xf>
    <xf numFmtId="1" fontId="7" fillId="17" borderId="11" xfId="0" applyNumberFormat="1" applyFont="1" applyFill="1" applyBorder="1" applyAlignment="1">
      <alignment horizontal="center" vertical="center"/>
    </xf>
    <xf numFmtId="3" fontId="15" fillId="0" borderId="11" xfId="1" applyNumberFormat="1" applyFont="1" applyBorder="1" applyAlignment="1">
      <alignment horizontal="left" wrapText="1" shrinkToFit="1"/>
    </xf>
    <xf numFmtId="1" fontId="35" fillId="0" borderId="11" xfId="3" applyNumberFormat="1" applyFont="1" applyBorder="1" applyAlignment="1">
      <alignment horizontal="left" wrapText="1" shrinkToFit="1"/>
    </xf>
    <xf numFmtId="49" fontId="35" fillId="0" borderId="11" xfId="3" applyNumberFormat="1" applyFont="1" applyBorder="1" applyAlignment="1">
      <alignment horizontal="left" wrapText="1" shrinkToFit="1"/>
    </xf>
    <xf numFmtId="0" fontId="15" fillId="0" borderId="11" xfId="3" applyFont="1" applyFill="1" applyBorder="1" applyAlignment="1">
      <alignment horizontal="center" shrinkToFit="1"/>
    </xf>
    <xf numFmtId="0" fontId="15" fillId="0" borderId="11" xfId="1" applyFont="1" applyFill="1" applyBorder="1" applyAlignment="1">
      <alignment horizontal="left" shrinkToFit="1"/>
    </xf>
    <xf numFmtId="0" fontId="15" fillId="0" borderId="11" xfId="5" applyFont="1" applyFill="1" applyBorder="1" applyAlignment="1">
      <alignment horizontal="left" wrapText="1" shrinkToFit="1"/>
    </xf>
    <xf numFmtId="0" fontId="15" fillId="0" borderId="11" xfId="3" applyFont="1" applyFill="1" applyBorder="1" applyAlignment="1">
      <alignment horizontal="left" wrapText="1" shrinkToFit="1"/>
    </xf>
    <xf numFmtId="1" fontId="15" fillId="0" borderId="11" xfId="3" applyNumberFormat="1" applyFont="1" applyFill="1" applyBorder="1" applyAlignment="1">
      <alignment horizontal="center" wrapText="1" shrinkToFit="1"/>
    </xf>
    <xf numFmtId="49" fontId="15" fillId="0" borderId="11" xfId="3" applyNumberFormat="1" applyFont="1" applyFill="1" applyBorder="1" applyAlignment="1">
      <alignment horizontal="left" wrapText="1" shrinkToFit="1"/>
    </xf>
    <xf numFmtId="1" fontId="15" fillId="0" borderId="11" xfId="3" applyNumberFormat="1" applyFont="1" applyFill="1" applyBorder="1" applyAlignment="1">
      <alignment horizontal="left" wrapText="1" shrinkToFit="1"/>
    </xf>
    <xf numFmtId="3" fontId="15" fillId="0" borderId="11" xfId="3" applyNumberFormat="1" applyFont="1" applyFill="1" applyBorder="1" applyAlignment="1">
      <alignment horizontal="left" wrapText="1" shrinkToFit="1"/>
    </xf>
    <xf numFmtId="0" fontId="28" fillId="0" borderId="0" xfId="3" applyFont="1" applyFill="1" applyAlignment="1">
      <alignment shrinkToFit="1"/>
    </xf>
    <xf numFmtId="0" fontId="15" fillId="0" borderId="11" xfId="3" applyFont="1" applyFill="1" applyBorder="1" applyAlignment="1">
      <alignment horizontal="left" shrinkToFit="1"/>
    </xf>
    <xf numFmtId="0" fontId="5" fillId="0" borderId="11" xfId="3" applyFont="1" applyFill="1" applyBorder="1" applyAlignment="1">
      <alignment horizontal="left" wrapText="1" shrinkToFit="1"/>
    </xf>
    <xf numFmtId="0" fontId="5" fillId="0" borderId="11" xfId="3" applyFont="1" applyFill="1" applyBorder="1" applyAlignment="1">
      <alignment horizontal="center" wrapText="1" shrinkToFit="1"/>
    </xf>
    <xf numFmtId="49" fontId="5" fillId="0" borderId="11" xfId="3" applyNumberFormat="1" applyFont="1" applyFill="1" applyBorder="1" applyAlignment="1">
      <alignment horizontal="left" wrapText="1" shrinkToFit="1"/>
    </xf>
    <xf numFmtId="189" fontId="10" fillId="0" borderId="11" xfId="5" applyNumberFormat="1" applyFont="1" applyFill="1" applyBorder="1" applyAlignment="1">
      <alignment horizontal="left" vertical="top" wrapText="1" shrinkToFit="1"/>
    </xf>
    <xf numFmtId="0" fontId="10" fillId="0" borderId="1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8" fillId="13" borderId="11" xfId="2" applyFont="1" applyFill="1" applyBorder="1" applyAlignment="1">
      <alignment horizontal="center"/>
    </xf>
    <xf numFmtId="0" fontId="9" fillId="14" borderId="11" xfId="2" applyFont="1" applyFill="1" applyBorder="1" applyAlignment="1">
      <alignment horizontal="center" vertical="center"/>
    </xf>
    <xf numFmtId="0" fontId="9" fillId="14" borderId="11" xfId="2" applyFont="1" applyFill="1" applyBorder="1" applyAlignment="1">
      <alignment horizontal="center" vertical="center" shrinkToFit="1"/>
    </xf>
    <xf numFmtId="0" fontId="9" fillId="11" borderId="11" xfId="2" applyFont="1" applyFill="1" applyBorder="1" applyAlignment="1">
      <alignment horizontal="center"/>
    </xf>
    <xf numFmtId="0" fontId="8" fillId="11" borderId="11" xfId="2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29" fillId="1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17" borderId="16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189" fontId="27" fillId="5" borderId="11" xfId="5" applyNumberFormat="1" applyFont="1" applyFill="1" applyBorder="1" applyAlignment="1">
      <alignment horizontal="center" vertical="center" wrapText="1" shrinkToFit="1"/>
    </xf>
    <xf numFmtId="0" fontId="26" fillId="0" borderId="0" xfId="3" applyFont="1" applyAlignment="1">
      <alignment horizontal="center" shrinkToFit="1"/>
    </xf>
    <xf numFmtId="0" fontId="27" fillId="0" borderId="0" xfId="3" applyFont="1" applyAlignment="1">
      <alignment horizontal="center" shrinkToFit="1"/>
    </xf>
    <xf numFmtId="0" fontId="26" fillId="0" borderId="0" xfId="3" applyFont="1" applyAlignment="1">
      <alignment horizontal="center" vertical="top" shrinkToFit="1"/>
    </xf>
    <xf numFmtId="0" fontId="27" fillId="0" borderId="0" xfId="3" applyFont="1" applyAlignment="1">
      <alignment horizontal="center" vertical="top" shrinkToFit="1"/>
    </xf>
    <xf numFmtId="0" fontId="26" fillId="0" borderId="10" xfId="3" applyFont="1" applyBorder="1" applyAlignment="1">
      <alignment horizontal="left" vertical="center" shrinkToFit="1"/>
    </xf>
    <xf numFmtId="0" fontId="27" fillId="0" borderId="3" xfId="3" applyFont="1" applyBorder="1" applyAlignment="1">
      <alignment horizontal="center" vertical="center" shrinkToFit="1"/>
    </xf>
    <xf numFmtId="0" fontId="27" fillId="0" borderId="9" xfId="3" applyFont="1" applyBorder="1" applyAlignment="1">
      <alignment horizontal="center" vertical="center" shrinkToFit="1"/>
    </xf>
    <xf numFmtId="0" fontId="27" fillId="0" borderId="3" xfId="5" applyFont="1" applyBorder="1" applyAlignment="1">
      <alignment horizontal="center" vertical="center" shrinkToFit="1"/>
    </xf>
    <xf numFmtId="0" fontId="27" fillId="0" borderId="9" xfId="5" applyFont="1" applyBorder="1" applyAlignment="1">
      <alignment horizontal="center" vertical="center" shrinkToFit="1"/>
    </xf>
    <xf numFmtId="0" fontId="27" fillId="5" borderId="11" xfId="5" applyFont="1" applyFill="1" applyBorder="1" applyAlignment="1">
      <alignment horizontal="center" vertical="center" wrapText="1" shrinkToFit="1"/>
    </xf>
    <xf numFmtId="49" fontId="27" fillId="5" borderId="11" xfId="5" applyNumberFormat="1" applyFont="1" applyFill="1" applyBorder="1" applyAlignment="1">
      <alignment horizontal="center" vertical="center" wrapText="1" shrinkToFit="1"/>
    </xf>
    <xf numFmtId="189" fontId="27" fillId="5" borderId="3" xfId="5" applyNumberFormat="1" applyFont="1" applyFill="1" applyBorder="1" applyAlignment="1">
      <alignment horizontal="center" vertical="center" wrapText="1" shrinkToFit="1"/>
    </xf>
    <xf numFmtId="189" fontId="27" fillId="5" borderId="9" xfId="5" applyNumberFormat="1" applyFont="1" applyFill="1" applyBorder="1" applyAlignment="1">
      <alignment horizontal="center" vertical="center" wrapText="1" shrinkToFit="1"/>
    </xf>
    <xf numFmtId="3" fontId="27" fillId="5" borderId="3" xfId="3" applyNumberFormat="1" applyFont="1" applyFill="1" applyBorder="1" applyAlignment="1">
      <alignment horizontal="center" vertical="center" wrapText="1" shrinkToFit="1"/>
    </xf>
    <xf numFmtId="3" fontId="27" fillId="5" borderId="9" xfId="3" applyNumberFormat="1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11" borderId="11" xfId="0" applyFont="1" applyFill="1" applyBorder="1" applyAlignment="1" applyProtection="1">
      <alignment horizontal="left" vertical="center"/>
      <protection locked="0"/>
    </xf>
    <xf numFmtId="0" fontId="15" fillId="2" borderId="26" xfId="0" applyFont="1" applyFill="1" applyBorder="1" applyAlignment="1" applyProtection="1">
      <alignment horizontal="left"/>
      <protection locked="0"/>
    </xf>
    <xf numFmtId="0" fontId="15" fillId="2" borderId="27" xfId="0" applyFont="1" applyFill="1" applyBorder="1" applyAlignment="1" applyProtection="1">
      <alignment horizontal="left"/>
      <protection locked="0"/>
    </xf>
    <xf numFmtId="0" fontId="5" fillId="11" borderId="11" xfId="0" applyFont="1" applyFill="1" applyBorder="1" applyAlignment="1" applyProtection="1">
      <alignment horizontal="left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11" borderId="16" xfId="0" applyFont="1" applyFill="1" applyBorder="1" applyAlignment="1" applyProtection="1">
      <alignment horizontal="center" vertical="center"/>
      <protection locked="0"/>
    </xf>
    <xf numFmtId="0" fontId="5" fillId="11" borderId="17" xfId="0" applyFont="1" applyFill="1" applyBorder="1" applyAlignment="1" applyProtection="1">
      <alignment horizontal="center" vertical="center"/>
      <protection locked="0"/>
    </xf>
    <xf numFmtId="0" fontId="5" fillId="11" borderId="18" xfId="0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10" fillId="9" borderId="17" xfId="2" applyFont="1" applyFill="1" applyBorder="1" applyAlignment="1">
      <alignment horizontal="center"/>
    </xf>
    <xf numFmtId="0" fontId="10" fillId="9" borderId="18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 textRotation="90"/>
    </xf>
    <xf numFmtId="0" fontId="10" fillId="2" borderId="9" xfId="2" applyFont="1" applyFill="1" applyBorder="1" applyAlignment="1">
      <alignment horizontal="center" textRotation="90"/>
    </xf>
    <xf numFmtId="0" fontId="10" fillId="2" borderId="11" xfId="2" applyFont="1" applyFill="1" applyBorder="1" applyAlignment="1">
      <alignment horizontal="center" textRotation="90"/>
    </xf>
    <xf numFmtId="0" fontId="10" fillId="2" borderId="3" xfId="2" applyFont="1" applyFill="1" applyBorder="1" applyAlignment="1">
      <alignment horizontal="center" textRotation="90"/>
    </xf>
    <xf numFmtId="0" fontId="10" fillId="0" borderId="6" xfId="2" applyFont="1" applyBorder="1" applyAlignment="1">
      <alignment horizontal="center" textRotation="90"/>
    </xf>
    <xf numFmtId="0" fontId="10" fillId="0" borderId="9" xfId="2" applyFont="1" applyBorder="1" applyAlignment="1">
      <alignment horizontal="center" textRotation="90"/>
    </xf>
    <xf numFmtId="0" fontId="9" fillId="4" borderId="3" xfId="2" applyFont="1" applyFill="1" applyBorder="1" applyAlignment="1">
      <alignment horizontal="center" textRotation="90"/>
    </xf>
    <xf numFmtId="0" fontId="9" fillId="4" borderId="6" xfId="2" applyFont="1" applyFill="1" applyBorder="1" applyAlignment="1">
      <alignment horizontal="center" textRotation="90"/>
    </xf>
    <xf numFmtId="0" fontId="9" fillId="4" borderId="9" xfId="2" applyFont="1" applyFill="1" applyBorder="1" applyAlignment="1">
      <alignment horizontal="center" textRotation="90"/>
    </xf>
    <xf numFmtId="0" fontId="10" fillId="7" borderId="3" xfId="2" applyFont="1" applyFill="1" applyBorder="1" applyAlignment="1">
      <alignment horizontal="center" textRotation="90"/>
    </xf>
    <xf numFmtId="0" fontId="10" fillId="7" borderId="6" xfId="2" applyFont="1" applyFill="1" applyBorder="1" applyAlignment="1">
      <alignment horizontal="center" textRotation="90"/>
    </xf>
    <xf numFmtId="0" fontId="10" fillId="7" borderId="9" xfId="2" applyFont="1" applyFill="1" applyBorder="1" applyAlignment="1">
      <alignment horizontal="center" textRotation="90"/>
    </xf>
    <xf numFmtId="0" fontId="10" fillId="6" borderId="3" xfId="2" applyFont="1" applyFill="1" applyBorder="1" applyAlignment="1">
      <alignment horizontal="center" textRotation="90"/>
    </xf>
    <xf numFmtId="0" fontId="10" fillId="6" borderId="6" xfId="2" applyFont="1" applyFill="1" applyBorder="1" applyAlignment="1">
      <alignment horizontal="center" textRotation="90"/>
    </xf>
    <xf numFmtId="0" fontId="10" fillId="6" borderId="9" xfId="2" applyFont="1" applyFill="1" applyBorder="1" applyAlignment="1">
      <alignment horizontal="center" textRotation="90"/>
    </xf>
    <xf numFmtId="49" fontId="7" fillId="0" borderId="23" xfId="2" applyNumberFormat="1" applyFont="1" applyBorder="1" applyAlignment="1">
      <alignment horizontal="left" vertical="center"/>
    </xf>
    <xf numFmtId="0" fontId="7" fillId="0" borderId="24" xfId="2" applyFont="1" applyBorder="1" applyAlignment="1">
      <alignment horizontal="left" vertical="center"/>
    </xf>
    <xf numFmtId="0" fontId="7" fillId="0" borderId="25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0" borderId="23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8" borderId="16" xfId="2" applyFont="1" applyFill="1" applyBorder="1" applyAlignment="1">
      <alignment horizontal="center" vertical="center"/>
    </xf>
    <xf numFmtId="0" fontId="8" fillId="8" borderId="18" xfId="2" applyFont="1" applyFill="1" applyBorder="1" applyAlignment="1">
      <alignment horizontal="center" vertical="center"/>
    </xf>
    <xf numFmtId="0" fontId="8" fillId="7" borderId="16" xfId="2" applyFont="1" applyFill="1" applyBorder="1" applyAlignment="1">
      <alignment horizontal="center" vertical="center" shrinkToFit="1"/>
    </xf>
    <xf numFmtId="0" fontId="8" fillId="7" borderId="17" xfId="2" applyFont="1" applyFill="1" applyBorder="1" applyAlignment="1">
      <alignment horizontal="center" vertical="center" shrinkToFit="1"/>
    </xf>
    <xf numFmtId="0" fontId="10" fillId="0" borderId="11" xfId="2" applyFont="1" applyFill="1" applyBorder="1" applyAlignment="1">
      <alignment horizontal="center" textRotation="90"/>
    </xf>
    <xf numFmtId="0" fontId="20" fillId="11" borderId="11" xfId="2" applyFont="1" applyFill="1" applyBorder="1" applyAlignment="1">
      <alignment horizontal="center" vertical="center" wrapText="1"/>
    </xf>
    <xf numFmtId="0" fontId="20" fillId="11" borderId="4" xfId="2" applyFont="1" applyFill="1" applyBorder="1" applyAlignment="1">
      <alignment horizontal="center" vertical="center" wrapText="1"/>
    </xf>
    <xf numFmtId="0" fontId="20" fillId="11" borderId="7" xfId="2" applyFont="1" applyFill="1" applyBorder="1" applyAlignment="1">
      <alignment horizontal="center" vertical="center" wrapText="1"/>
    </xf>
    <xf numFmtId="0" fontId="21" fillId="11" borderId="11" xfId="2" applyFont="1" applyFill="1" applyBorder="1" applyAlignment="1">
      <alignment horizontal="center" vertical="center" wrapText="1"/>
    </xf>
    <xf numFmtId="0" fontId="8" fillId="8" borderId="8" xfId="2" applyFont="1" applyFill="1" applyBorder="1" applyAlignment="1">
      <alignment horizontal="center" vertical="center"/>
    </xf>
    <xf numFmtId="0" fontId="8" fillId="8" borderId="12" xfId="2" applyFont="1" applyFill="1" applyBorder="1" applyAlignment="1">
      <alignment horizontal="center" vertical="center"/>
    </xf>
    <xf numFmtId="0" fontId="8" fillId="7" borderId="8" xfId="2" applyFont="1" applyFill="1" applyBorder="1" applyAlignment="1">
      <alignment horizontal="center" vertical="center" shrinkToFit="1"/>
    </xf>
    <xf numFmtId="0" fontId="8" fillId="7" borderId="10" xfId="2" applyFont="1" applyFill="1" applyBorder="1" applyAlignment="1">
      <alignment horizontal="center" vertical="center" shrinkToFit="1"/>
    </xf>
  </cellXfs>
  <cellStyles count="7">
    <cellStyle name="Normal 2" xfId="6"/>
    <cellStyle name="ปกติ" xfId="0" builtinId="0"/>
    <cellStyle name="ปกติ 2" xfId="1"/>
    <cellStyle name="ปกติ 3" xfId="2"/>
    <cellStyle name="ปกติ 3 2" xfId="3"/>
    <cellStyle name="ปกติ 4" xfId="4"/>
    <cellStyle name="ปกติ_บัญชีเสนอกลั่นกรอง(13ตค54)" xfId="5"/>
  </cellStyles>
  <dxfs count="0"/>
  <tableStyles count="0" defaultTableStyle="TableStyleMedium9" defaultPivotStyle="PivotStyleLight16"/>
  <colors>
    <mruColors>
      <color rgb="FF66FFFF"/>
      <color rgb="FFFFFF66"/>
      <color rgb="FFFFFFCC"/>
      <color rgb="FFFFFF00"/>
      <color rgb="FF3399FF"/>
      <color rgb="FFFF99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41414</xdr:colOff>
      <xdr:row>62</xdr:row>
      <xdr:rowOff>25164</xdr:rowOff>
    </xdr:from>
    <xdr:ext cx="9578836" cy="43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m:rPr>
                        <m:nor/>
                      </m:rPr>
                      <a:rPr lang="th-TH" sz="13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+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ห้องเรียนประถมศึกษา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"(ห้องเรียนปฐมวัย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)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"+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ห้องเรียนประถมศึกษา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 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300" b="1" i="0">
                  <a:latin typeface="Cambria Math" panose="02040503050406030204" pitchFamily="18" charset="0"/>
                </a:rPr>
                <a:t>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  </a:t>
              </a:r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785191</xdr:colOff>
      <xdr:row>65</xdr:row>
      <xdr:rowOff>96491</xdr:rowOff>
    </xdr:from>
    <xdr:ext cx="6326671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"ห้องเรียนปฐมวัย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 +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"ห้องเรียนประถม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+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753717</xdr:colOff>
      <xdr:row>35</xdr:row>
      <xdr:rowOff>190501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18634</xdr:colOff>
      <xdr:row>38</xdr:row>
      <xdr:rowOff>200951</xdr:rowOff>
    </xdr:from>
    <xdr:ext cx="463619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3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1866900" y="12441515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4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323976" y="12687301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5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2221230" y="11315660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539115</xdr:colOff>
      <xdr:row>29</xdr:row>
      <xdr:rowOff>136684</xdr:rowOff>
    </xdr:from>
    <xdr:to>
      <xdr:col>9</xdr:col>
      <xdr:colOff>266020</xdr:colOff>
      <xdr:row>35</xdr:row>
      <xdr:rowOff>63500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454948" y="9079601"/>
          <a:ext cx="2753739" cy="17683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 ทองชล.)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ผอ.ร.ร.บ้านตาขุนวิทยา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/ มิถุนายน /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2564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6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678306" y="11561446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1047751</xdr:colOff>
      <xdr:row>29</xdr:row>
      <xdr:rowOff>253999</xdr:rowOff>
    </xdr:from>
    <xdr:to>
      <xdr:col>9</xdr:col>
      <xdr:colOff>136102</xdr:colOff>
      <xdr:row>32</xdr:row>
      <xdr:rowOff>137794</xdr:rowOff>
    </xdr:to>
    <xdr:pic>
      <xdr:nvPicPr>
        <xdr:cNvPr id="7" name="รูปภาพ 6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12968" y1="60606" x2="35447" y2="50000"/>
                      <a14:foregroundMark x1="17003" y1="55303" x2="41499" y2="44697"/>
                      <a14:foregroundMark x1="43516" y1="46212" x2="64553" y2="37879"/>
                      <a14:foregroundMark x1="49568" y1="57576" x2="88473" y2="42424"/>
                      <a14:foregroundMark x1="64553" y1="43182" x2="85591" y2="34091"/>
                      <a14:foregroundMark x1="13545" y1="47727" x2="11527" y2="59091"/>
                      <a14:foregroundMark x1="17579" y1="47727" x2="54179" y2="378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3584" y="9196916"/>
          <a:ext cx="2115185" cy="80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80433</xdr:colOff>
      <xdr:row>23</xdr:row>
      <xdr:rowOff>48683</xdr:rowOff>
    </xdr:from>
    <xdr:to>
      <xdr:col>52</xdr:col>
      <xdr:colOff>147108</xdr:colOff>
      <xdr:row>28</xdr:row>
      <xdr:rowOff>179915</xdr:rowOff>
    </xdr:to>
    <xdr:sp macro="" textlink="">
      <xdr:nvSpPr>
        <xdr:cNvPr id="2" name="Text Box 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4135100" y="7033683"/>
          <a:ext cx="2257425" cy="1676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(นายบุญเลิศ  ทองชล.)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ผอ.ร.ร.บ้านตาขุนวิทยา</a:t>
          </a: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 </a:t>
          </a: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/ มิถุนายน /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2564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44</xdr:col>
      <xdr:colOff>10583</xdr:colOff>
      <xdr:row>23</xdr:row>
      <xdr:rowOff>201084</xdr:rowOff>
    </xdr:from>
    <xdr:to>
      <xdr:col>52</xdr:col>
      <xdr:colOff>178434</xdr:colOff>
      <xdr:row>26</xdr:row>
      <xdr:rowOff>74296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12968" y1="60606" x2="35447" y2="50000"/>
                      <a14:foregroundMark x1="17003" y1="55303" x2="41499" y2="44697"/>
                      <a14:foregroundMark x1="43516" y1="46212" x2="64553" y2="37879"/>
                      <a14:foregroundMark x1="49568" y1="57576" x2="88473" y2="42424"/>
                      <a14:foregroundMark x1="64553" y1="43182" x2="85591" y2="34091"/>
                      <a14:foregroundMark x1="13545" y1="47727" x2="11527" y2="59091"/>
                      <a14:foregroundMark x1="17579" y1="47727" x2="54179" y2="3787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8666" y="7186084"/>
          <a:ext cx="2115185" cy="80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3;&#3592;&#3586;&#3657;&#3629;&#3617;&#3641;&#3621;&#3626;&#3616;&#3634;&#3614;&#3629;&#3633;&#3605;&#3619;&#3634;&#3585;&#3635;&#3621;&#3633;&#3591;&#3586;&#3657;&#3634;&#3619;&#3634;&#3594;&#3585;&#3634;&#3619;&#3588;&#3619;&#3641;/&#3626;&#3635;&#3619;&#3623;&#3592;&#3586;&#3657;&#3629;&#3617;&#3641;&#3621;&#3626;&#3616;&#3634;&#3614;&#3629;&#3633;&#3605;&#3619;&#3634;&#3585;&#3635;&#3621;&#3633;&#3591;&#3586;&#3657;&#3634;&#3619;&#3634;&#3594;&#3585;&#3634;&#3619;&#3588;&#3619;&#3641;%20&#3611;&#3637;%202564/3.&#3649;&#3610;&#3610;&#3650;&#3619;&#3591;&#3648;&#3619;&#3637;&#3618;&#3609;-25-&#3617;&#3636;.&#3618;.-64-&#3626;&#3614;&#3600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6;&#3635;&#3619;&#3623;&#3592;&#3586;&#3657;&#3629;&#3617;&#3641;&#3621;&#3626;&#3616;&#3634;&#3614;&#3629;&#3633;&#3605;&#3619;&#3634;&#3585;&#3635;&#3621;&#3633;&#3591;&#3586;&#3657;&#3634;&#3619;&#3634;&#3594;&#3585;&#3634;&#3619;&#3588;&#3619;&#3641;/&#3626;&#3635;&#3619;&#3623;&#3592;&#3586;&#3657;&#3629;&#3617;&#3641;&#3621;&#3626;&#3616;&#3634;&#3614;&#3629;&#3633;&#3605;&#3619;&#3634;&#3585;&#3635;&#3621;&#3633;&#3591;&#3586;&#3657;&#3634;&#3619;&#3634;&#3594;&#3585;&#3634;&#3619;&#3588;&#3619;&#3641;%20&#3611;&#3637;%202563/&#3649;&#3610;&#3610;&#3626;&#3635;&#3619;&#3623;&#3592;&#3650;&#3619;&#3591;&#3648;&#3619;&#3637;&#3618;&#3609;/1.&#3649;&#3610;&#3610;&#3626;&#3635;&#3619;&#3623;&#3592;&#3586;&#3657;&#3629;&#3617;&#3641;&#3621;&#3626;&#3616;&#3634;&#3614;&#3629;&#3633;&#3605;&#3619;&#3634;&#3585;&#3635;&#3621;&#3633;&#3591;&#3588;&#3619;&#3641;%20256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0;&#3633;&#3597;&#3594;&#3637;&#3588;&#3640;&#3617;&#3629;&#3633;&#3605;&#3619;&#3634;/&#3586;&#3657;&#3634;&#3619;&#3634;&#3594;&#3585;&#3634;&#3619;&#3588;&#3619;&#3641;/&#3592;&#3629;1855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05;&#3635;&#3649;&#3627;&#3609;&#3656;&#3591;&#3623;&#3656;&#3634;&#3591;38&#3588;.(2)/&#3605;&#3635;&#3649;&#3627;&#3609;&#3656;&#3591;&#3623;&#3656;&#3634;&#3591;38&#3588;(2)%20(21&#3605;&#3588;5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19;&#3623;&#3617;++/&#3648;&#3585;&#3625;&#3637;&#3618;&#3603;57++/&#3648;&#3586;&#3605;&#3619;&#3634;&#3618;&#3591;&#3634;&#3609;/023&#3626;&#3614;&#3611;&#3594;&#3621;&#3610;&#3640;&#3619;&#3637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ก.ทุรกันดาร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A8" t="str">
            <v>ส.โรงเรียนการศึกษาสงเคราะห์</v>
          </cell>
          <cell r="E8" t="str">
            <v>ภ.บนภูเขา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E12" t="str">
            <v>รพ.โรงเรียนร่วมพัฒนา (Partnership School Project)</v>
          </cell>
          <cell r="H12" t="str">
            <v>สพป.กำแพงเพชร เขต 2</v>
          </cell>
        </row>
        <row r="13">
          <cell r="E13" t="str">
            <v>ต.โครงการหนึ่งตำบลหนึ่งโรงเรียนคุณภาพ</v>
          </cell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กรุงเทพมหานคร เขต 1</v>
          </cell>
        </row>
        <row r="186">
          <cell r="H186" t="str">
            <v>สพม. กรุงเทพมหานคร เขต 2</v>
          </cell>
        </row>
        <row r="187">
          <cell r="H187" t="str">
            <v>สพม. กาญจนบุรี</v>
          </cell>
        </row>
        <row r="188">
          <cell r="H188" t="str">
            <v>สพม. กาฬสินธุ์</v>
          </cell>
        </row>
        <row r="189">
          <cell r="H189" t="str">
            <v>สพม. กำแพงเพชร</v>
          </cell>
        </row>
        <row r="190">
          <cell r="H190" t="str">
            <v>สพม. ขอนแก่น</v>
          </cell>
        </row>
        <row r="191">
          <cell r="H191" t="str">
            <v>สพม. จันทบุรี ตราด</v>
          </cell>
        </row>
        <row r="192">
          <cell r="H192" t="str">
            <v xml:space="preserve">สพม. ฉะเชิงเทรา  </v>
          </cell>
        </row>
        <row r="193">
          <cell r="H193" t="str">
            <v xml:space="preserve">สพม. ชลบุรี ระยอง </v>
          </cell>
        </row>
        <row r="194">
          <cell r="H194" t="str">
            <v xml:space="preserve">สพม. ชัยภูมิ  </v>
          </cell>
        </row>
        <row r="195">
          <cell r="H195" t="str">
            <v xml:space="preserve">สพม. เชียงราย  </v>
          </cell>
        </row>
        <row r="196">
          <cell r="H196" t="str">
            <v xml:space="preserve">สพม. เชียงใหม่  </v>
          </cell>
        </row>
        <row r="197">
          <cell r="H197" t="str">
            <v xml:space="preserve">สพม. ตรัง กระบี่ </v>
          </cell>
        </row>
        <row r="198">
          <cell r="H198" t="str">
            <v xml:space="preserve">สพม. ตาก  </v>
          </cell>
        </row>
        <row r="199">
          <cell r="H199" t="str">
            <v xml:space="preserve">สพม. นครปฐม  </v>
          </cell>
        </row>
        <row r="200">
          <cell r="H200" t="str">
            <v xml:space="preserve">สพม. นครพนม  </v>
          </cell>
        </row>
        <row r="201">
          <cell r="H201" t="str">
            <v xml:space="preserve">สพม. นครราชสีมา  </v>
          </cell>
        </row>
        <row r="202">
          <cell r="H202" t="str">
            <v xml:space="preserve">สพม. นครศรีธรรมราช  </v>
          </cell>
        </row>
        <row r="203">
          <cell r="H203" t="str">
            <v xml:space="preserve">สพม. นครสวรรค์  </v>
          </cell>
        </row>
        <row r="204">
          <cell r="H204" t="str">
            <v xml:space="preserve">สพม. นนทบุรี  </v>
          </cell>
        </row>
        <row r="205">
          <cell r="H205" t="str">
            <v xml:space="preserve">สพม. นราธิวาส  </v>
          </cell>
        </row>
        <row r="206">
          <cell r="H206" t="str">
            <v xml:space="preserve">สพม. น่าน  </v>
          </cell>
        </row>
        <row r="207">
          <cell r="H207" t="str">
            <v xml:space="preserve">สพม. บึงกาฬ  </v>
          </cell>
        </row>
        <row r="208">
          <cell r="H208" t="str">
            <v xml:space="preserve">สพม. บุรีรัมย์  </v>
          </cell>
        </row>
        <row r="209">
          <cell r="H209" t="str">
            <v xml:space="preserve">สพม. ปทุมธานี  </v>
          </cell>
        </row>
        <row r="210">
          <cell r="H210" t="str">
            <v xml:space="preserve">สพม. ประจวบคีรีขันธ์  </v>
          </cell>
        </row>
        <row r="211">
          <cell r="H211" t="str">
            <v xml:space="preserve">สพม. ปราจีนบุรี นครนายก </v>
          </cell>
        </row>
        <row r="212">
          <cell r="H212" t="str">
            <v xml:space="preserve">สพม. ปัตตานี  </v>
          </cell>
        </row>
        <row r="213">
          <cell r="H213" t="str">
            <v xml:space="preserve">สพม. พระนครศรีอยุธยา  </v>
          </cell>
        </row>
        <row r="214">
          <cell r="H214" t="str">
            <v xml:space="preserve">สพม. พะเยา  </v>
          </cell>
        </row>
        <row r="215">
          <cell r="H215" t="str">
            <v>สพม. พังงา ภูเก็ต ระนอง</v>
          </cell>
        </row>
        <row r="216">
          <cell r="H216" t="str">
            <v xml:space="preserve">สพม. พัทลุง  </v>
          </cell>
        </row>
        <row r="217">
          <cell r="H217" t="str">
            <v xml:space="preserve">สพม. พิจิตร  </v>
          </cell>
        </row>
        <row r="218">
          <cell r="H218" t="str">
            <v xml:space="preserve">สพม. พิษณุโลก อุตรดิตถ์ </v>
          </cell>
        </row>
        <row r="219">
          <cell r="H219" t="str">
            <v xml:space="preserve">สพม. เพชรบุรี  </v>
          </cell>
        </row>
        <row r="220">
          <cell r="H220" t="str">
            <v xml:space="preserve">สพม. เพชรบูรณ์  </v>
          </cell>
        </row>
        <row r="221">
          <cell r="H221" t="str">
            <v xml:space="preserve">สพม. แพร่  </v>
          </cell>
        </row>
        <row r="222">
          <cell r="H222" t="str">
            <v xml:space="preserve">สพม. มหาสารคาม  </v>
          </cell>
        </row>
        <row r="223">
          <cell r="H223" t="str">
            <v xml:space="preserve">สพม. มุกดาหาร  </v>
          </cell>
        </row>
        <row r="224">
          <cell r="H224" t="str">
            <v xml:space="preserve">สพม. แม่ฮ่องสอน  </v>
          </cell>
        </row>
        <row r="225">
          <cell r="H225" t="str">
            <v xml:space="preserve">สพม. ยะลา  </v>
          </cell>
        </row>
        <row r="226">
          <cell r="H226" t="str">
            <v xml:space="preserve">สพม. ร้อยเอ็ด  </v>
          </cell>
        </row>
        <row r="227">
          <cell r="H227" t="str">
            <v xml:space="preserve">สพม. ราชบุรี  </v>
          </cell>
        </row>
        <row r="228">
          <cell r="H228" t="str">
            <v xml:space="preserve">สพม. ลพบุรี  </v>
          </cell>
        </row>
        <row r="229">
          <cell r="H229" t="str">
            <v xml:space="preserve">สพม. ลำปาง ลำพูน </v>
          </cell>
        </row>
        <row r="230">
          <cell r="H230" t="str">
            <v xml:space="preserve">สพม. เลย หนองบัวลำภู </v>
          </cell>
        </row>
        <row r="231">
          <cell r="H231" t="str">
            <v xml:space="preserve">สพม. ศรีสะเกษ ยโสธร </v>
          </cell>
        </row>
        <row r="232">
          <cell r="H232" t="str">
            <v xml:space="preserve">สพม. สกลนคร  </v>
          </cell>
        </row>
        <row r="233">
          <cell r="H233" t="str">
            <v xml:space="preserve">สพม. สงขลา สตูล </v>
          </cell>
        </row>
        <row r="234">
          <cell r="H234" t="str">
            <v xml:space="preserve">สพม. สมุทรปราการ  </v>
          </cell>
        </row>
        <row r="235">
          <cell r="H235" t="str">
            <v xml:space="preserve">สพม. สมุทรสาคร สมุทรสงคราม </v>
          </cell>
        </row>
        <row r="236">
          <cell r="H236" t="str">
            <v xml:space="preserve">สพม. สระแก้ว  </v>
          </cell>
        </row>
        <row r="237">
          <cell r="H237" t="str">
            <v xml:space="preserve">สพม. สระบุรี  </v>
          </cell>
        </row>
        <row r="238">
          <cell r="H238" t="str">
            <v xml:space="preserve">สพม. สิงห์บุรี อ่างทอง </v>
          </cell>
        </row>
        <row r="239">
          <cell r="H239" t="str">
            <v xml:space="preserve">สพม. สุโขทัย  </v>
          </cell>
        </row>
        <row r="240">
          <cell r="H240" t="str">
            <v xml:space="preserve">สพม. สุพรรณบุรี  </v>
          </cell>
        </row>
        <row r="241">
          <cell r="H241" t="str">
            <v xml:space="preserve">สพม. สุราษฎร์ธานี ชุมพร </v>
          </cell>
        </row>
        <row r="242">
          <cell r="H242" t="str">
            <v xml:space="preserve">สพม. สุรินทร์  </v>
          </cell>
        </row>
        <row r="243">
          <cell r="H243" t="str">
            <v xml:space="preserve">สพม. หนองคาย  </v>
          </cell>
        </row>
        <row r="244">
          <cell r="H244" t="str">
            <v xml:space="preserve">สพม. อุดรธานี  </v>
          </cell>
        </row>
        <row r="245">
          <cell r="H245" t="str">
            <v xml:space="preserve">สพม. อุทัยธานี ชัยนาท </v>
          </cell>
        </row>
        <row r="246">
          <cell r="H246" t="str">
            <v xml:space="preserve">สพม. อุบลราชธานี อำนาจเจริญ </v>
          </cell>
        </row>
        <row r="247">
          <cell r="H247" t="str">
            <v>สศศ.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โรงเรียนคิดเกณฑ์พิเศษ"/>
      <sheetName val="แบบ ม.พิเศษ"/>
      <sheetName val="รร.ปกติ"/>
      <sheetName val="ครูตาม จ.18"/>
      <sheetName val="เมนู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C2" t="str">
            <v>คลิกเลือกองค์กรปกครอง</v>
          </cell>
          <cell r="E2" t="str">
            <v>คลิกเลือกลักษณะพื้นที่สถานศึกษา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C3" t="str">
            <v>1.เทศบาลตำบล</v>
          </cell>
          <cell r="E3" t="str">
            <v>ป.ปกติ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C4" t="str">
            <v>2.เทศบาลเมือง</v>
          </cell>
          <cell r="E4" t="str">
            <v>ก.กันดาร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C5" t="str">
            <v>3.เทศบาลนคร</v>
          </cell>
          <cell r="E5" t="str">
            <v>น.ชนกลุ่มน้อย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C6" t="str">
            <v>4.อบต.</v>
          </cell>
          <cell r="E6" t="str">
            <v>ช.ชายแดน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C7" t="str">
            <v>5.กทม.</v>
          </cell>
          <cell r="E7" t="str">
            <v>ร.พระราชดำริ</v>
          </cell>
          <cell r="H7" t="str">
            <v>สพป.กาญจนบุรี เขต 4</v>
          </cell>
        </row>
        <row r="8">
          <cell r="E8" t="str">
            <v>ภ.ภูเขา</v>
          </cell>
          <cell r="H8" t="str">
            <v>สพป.กาฬสินธุ์ เขต 1</v>
          </cell>
        </row>
        <row r="9">
          <cell r="E9" t="str">
            <v>บ.บนเกาะ</v>
          </cell>
          <cell r="H9" t="str">
            <v>สพป.กาฬสินธุ์ เขต 2</v>
          </cell>
        </row>
        <row r="10">
          <cell r="E10" t="str">
            <v>ส.เสี่ยงภัย</v>
          </cell>
          <cell r="H10" t="str">
            <v>สพป.กาฬสินธุ์ เขต 3</v>
          </cell>
        </row>
        <row r="11">
          <cell r="E11" t="str">
            <v>พ.พื้นที่พิเศษตามประกาศกระทรวงการคลัง</v>
          </cell>
          <cell r="H11" t="str">
            <v>สพป.กำแพงเพชร เขต 1</v>
          </cell>
        </row>
        <row r="12">
          <cell r="E12" t="str">
            <v>รพ.โรงเรียนร่วมพัฒนา (Partnership School Project)</v>
          </cell>
          <cell r="H12" t="str">
            <v>สพป.กำแพงเพชร เขต 2</v>
          </cell>
        </row>
        <row r="13">
          <cell r="E13" t="str">
            <v>ต.โครงการหนึ่งตำบลหนึ่งโรงเรียนคุณภาพ</v>
          </cell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.18 ชุมพร"/>
      <sheetName val="จ.18 สฎ."/>
      <sheetName val="38ค(2)"/>
      <sheetName val="Sheet1"/>
      <sheetName val="Sheet2"/>
      <sheetName val="Sheet3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นาย</v>
          </cell>
        </row>
        <row r="5">
          <cell r="C5" t="str">
            <v>นาง</v>
          </cell>
        </row>
        <row r="6">
          <cell r="C6" t="str">
            <v>นางสาว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ตำแหน่ง"/>
      <sheetName val="เขต"/>
      <sheetName val="Sheet2"/>
      <sheetName val="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เจ้าพนักงานการเงินและบัญชี</v>
          </cell>
          <cell r="B2" t="str">
            <v>ปฏิบัติงาน</v>
          </cell>
          <cell r="C2" t="str">
            <v>กลุ่มอำนวยการ</v>
          </cell>
        </row>
        <row r="3">
          <cell r="A3" t="str">
            <v>เจ้าพนักงานธุรการ</v>
          </cell>
          <cell r="B3" t="str">
            <v>ชำนาญงาน</v>
          </cell>
          <cell r="C3" t="str">
            <v>กลุ่มบริหารงานการเงินและสินทรัพย์</v>
          </cell>
        </row>
        <row r="4">
          <cell r="A4" t="str">
            <v>เจ้าพนักงานพัสดุ</v>
          </cell>
          <cell r="B4" t="str">
            <v>อาวุโส</v>
          </cell>
          <cell r="C4" t="str">
            <v>กลุ่มบริหารงานบุคคล</v>
          </cell>
        </row>
        <row r="5">
          <cell r="A5" t="str">
            <v>นักจัดการงานทั่วไป</v>
          </cell>
          <cell r="B5" t="str">
            <v>ปฏิบัติการ</v>
          </cell>
          <cell r="C5" t="str">
            <v>กลุ่มนโยบายและแผน</v>
          </cell>
        </row>
        <row r="6">
          <cell r="A6" t="str">
            <v>นักทรัพยากรบุคคล</v>
          </cell>
          <cell r="B6" t="str">
            <v>ชำนาญการ</v>
          </cell>
          <cell r="C6" t="str">
            <v>กลุ่มส่งเสริมการจัดการศึกษา</v>
          </cell>
        </row>
        <row r="7">
          <cell r="A7" t="str">
            <v>นักประชาสัมพันธ์</v>
          </cell>
          <cell r="B7" t="str">
            <v>ชำนาญการพิเศษ</v>
          </cell>
          <cell r="C7" t="str">
            <v>กลุ่มส่งเสริมสถานศึกษาเอกชน</v>
          </cell>
        </row>
        <row r="8">
          <cell r="A8" t="str">
            <v>นักวิเคราะห์นโยบายและแผน</v>
          </cell>
          <cell r="B8" t="str">
            <v>ปฏิบัติงาน/ชำนาญงาน</v>
          </cell>
          <cell r="C8" t="str">
            <v>กลุ่มนิเทศ ติดตาม และประเมินผลการจัดการศึกษา</v>
          </cell>
        </row>
        <row r="9">
          <cell r="A9" t="str">
            <v>นักวิชาการคอมพิวเตอร์</v>
          </cell>
          <cell r="B9" t="str">
            <v>ชำนาญงาน/อาวุโส</v>
          </cell>
          <cell r="C9" t="str">
            <v>กลุ่มตรวจสอบภายใน</v>
          </cell>
        </row>
        <row r="10">
          <cell r="A10" t="str">
            <v>นักวิชาการเงินและบัญชี</v>
          </cell>
          <cell r="B10" t="str">
            <v>ปฏิบัติการ/ชำนาญการ</v>
          </cell>
          <cell r="C10" t="str">
            <v>สถานศึกษา/โรงเรียน</v>
          </cell>
        </row>
        <row r="11">
          <cell r="A11" t="str">
            <v>นักวิชาการตรวจสอบภายใน</v>
          </cell>
          <cell r="B11" t="str">
            <v>ชำนาญการ/ชำนาญการพิเศษ</v>
          </cell>
        </row>
        <row r="12">
          <cell r="A12" t="str">
            <v>นักวิชาการพัสดุ</v>
          </cell>
        </row>
        <row r="13">
          <cell r="A13" t="str">
            <v>นักวิชาการศึกษา</v>
          </cell>
        </row>
        <row r="14">
          <cell r="A14" t="str">
            <v>นิติกร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ชี้แจง"/>
      <sheetName val="คปร-สพฐ 5 (สนง)"/>
      <sheetName val="คปร-สพฐ 1 (สนง)"/>
      <sheetName val="คปร-สพฐ 2 (สนง)"/>
      <sheetName val="คปร-สพฐ 8 (สนง)"/>
      <sheetName val="คปร-สพฐ 8"/>
      <sheetName val="L"/>
      <sheetName val="คปร-สพฐ 5 (สนง) (ตัวอย่าง)"/>
      <sheetName val="คปร-สพฐ 1 (สนง) (ตัวอย่าง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ผู้อำนวยการสำนักงานเขตพื้นที่การศึกษา</v>
          </cell>
          <cell r="N2" t="str">
            <v>คศ.1</v>
          </cell>
          <cell r="O2" t="str">
            <v>ผู้บริหารการศึกษา</v>
          </cell>
        </row>
        <row r="3">
          <cell r="M3" t="str">
            <v>รองผู้อำนวยการสำนักงานเขตพื้นที่การศึกษา (โครงสร้าง)</v>
          </cell>
          <cell r="N3" t="str">
            <v>คศ.2</v>
          </cell>
          <cell r="O3" t="str">
            <v>บุคลากรทางการศึกษาอื่น</v>
          </cell>
        </row>
        <row r="4">
          <cell r="M4" t="str">
            <v>รองผู้อำนวยการสำนักงานเขตพื้นที่การศึกษา (ชั่วคราวและมีเงื่อนไข)</v>
          </cell>
          <cell r="N4" t="str">
            <v>คศ.3</v>
          </cell>
        </row>
        <row r="5">
          <cell r="M5" t="str">
            <v>ผู้ช่วยผู้อำนวยการสำนักงานเขตพื้นที่การศึกษา</v>
          </cell>
          <cell r="N5" t="str">
            <v>คศ.4</v>
          </cell>
        </row>
        <row r="6">
          <cell r="M6" t="str">
            <v>เจ้าหน้าที่บริหารการศึกษาขั้นพื้นฐาน</v>
          </cell>
          <cell r="N6" t="str">
            <v>คศ.5</v>
          </cell>
        </row>
        <row r="7">
          <cell r="M7" t="str">
            <v>ศึกษานิเทศก์</v>
          </cell>
          <cell r="N7" t="str">
            <v>ปฏิบัติการ</v>
          </cell>
        </row>
        <row r="8">
          <cell r="M8" t="str">
            <v>นักจัดการงานทั่วไป</v>
          </cell>
          <cell r="N8" t="str">
            <v>ชำนาญการ</v>
          </cell>
        </row>
        <row r="9">
          <cell r="M9" t="str">
            <v>นักวิชาการศึกษา</v>
          </cell>
          <cell r="N9" t="str">
            <v>ชำนาญการพิเศษ</v>
          </cell>
        </row>
        <row r="10">
          <cell r="M10" t="str">
            <v>นักประชาสัมพันธ์</v>
          </cell>
          <cell r="N10" t="str">
            <v>ปฏิบัติงาน</v>
          </cell>
        </row>
        <row r="11">
          <cell r="M11" t="str">
            <v>นักทรัพยากรบุคคล</v>
          </cell>
          <cell r="N11" t="str">
            <v>ชำนาญงาน</v>
          </cell>
        </row>
        <row r="12">
          <cell r="M12" t="str">
            <v>นักวิชาการเงินและบัญชี</v>
          </cell>
          <cell r="N12" t="str">
            <v>อาวุโส</v>
          </cell>
        </row>
        <row r="13">
          <cell r="M13" t="str">
            <v>นักวิชาการพัสดุ</v>
          </cell>
        </row>
        <row r="14">
          <cell r="M14" t="str">
            <v>นักวิชาการตรวจสอบภายใน</v>
          </cell>
        </row>
        <row r="15">
          <cell r="M15" t="str">
            <v>นักวิเคราะห์นโยบายและแผน</v>
          </cell>
        </row>
        <row r="16">
          <cell r="M16" t="str">
            <v>นักวิชาการคอมพิวเตอร์</v>
          </cell>
        </row>
        <row r="17">
          <cell r="M17" t="str">
            <v>นิติกร</v>
          </cell>
        </row>
        <row r="18">
          <cell r="M18" t="str">
            <v>เจ้าพนักงานธุรการ</v>
          </cell>
        </row>
        <row r="19">
          <cell r="M19" t="str">
            <v>เจ้าพนักงานการเงินและบัญชี</v>
          </cell>
        </row>
        <row r="20">
          <cell r="M20" t="str">
            <v>เจ้าพนักงานพัสดุ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73"/>
  <sheetViews>
    <sheetView topLeftCell="A10" zoomScaleNormal="100" workbookViewId="0">
      <selection activeCell="D2" sqref="D2"/>
    </sheetView>
  </sheetViews>
  <sheetFormatPr defaultColWidth="9.140625" defaultRowHeight="24" x14ac:dyDescent="0.55000000000000004"/>
  <cols>
    <col min="1" max="1" width="12" style="5" customWidth="1"/>
    <col min="2" max="2" width="16.140625" style="5" customWidth="1"/>
    <col min="3" max="3" width="13.85546875" style="5" customWidth="1"/>
    <col min="4" max="4" width="16.5703125" style="5" bestFit="1" customWidth="1"/>
    <col min="5" max="5" width="9.85546875" style="5" customWidth="1"/>
    <col min="6" max="6" width="7.42578125" style="5" customWidth="1"/>
    <col min="7" max="16" width="9.140625" style="5"/>
    <col min="17" max="17" width="22" style="5" bestFit="1" customWidth="1"/>
    <col min="18" max="18" width="2.140625" style="5" bestFit="1" customWidth="1"/>
    <col min="19" max="20" width="5.5703125" style="5" bestFit="1" customWidth="1"/>
    <col min="21" max="16384" width="9.140625" style="5"/>
  </cols>
  <sheetData>
    <row r="1" spans="1:14" ht="30.75" x14ac:dyDescent="0.55000000000000004">
      <c r="A1" s="306" t="s">
        <v>373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14" s="135" customFormat="1" x14ac:dyDescent="0.55000000000000004">
      <c r="A2" s="307" t="s">
        <v>374</v>
      </c>
      <c r="B2" s="307"/>
      <c r="C2" s="307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s="135" customFormat="1" ht="8.25" customHeight="1" x14ac:dyDescent="0.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135" customFormat="1" ht="21.75" x14ac:dyDescent="0.5">
      <c r="A4" s="136" t="s">
        <v>375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s="135" customFormat="1" ht="18.75" customHeight="1" x14ac:dyDescent="0.5">
      <c r="A5" s="139"/>
      <c r="B5" s="308" t="s">
        <v>0</v>
      </c>
      <c r="C5" s="308"/>
      <c r="D5" s="309" t="s">
        <v>375</v>
      </c>
      <c r="E5" s="309"/>
      <c r="F5" s="309"/>
      <c r="G5" s="308" t="s">
        <v>6</v>
      </c>
      <c r="H5" s="308"/>
      <c r="K5" s="141"/>
      <c r="L5" s="141"/>
      <c r="M5" s="141"/>
      <c r="N5" s="142"/>
    </row>
    <row r="6" spans="1:14" s="135" customFormat="1" ht="18.75" customHeight="1" x14ac:dyDescent="0.5">
      <c r="A6" s="139"/>
      <c r="B6" s="308"/>
      <c r="C6" s="308"/>
      <c r="D6" s="143" t="s">
        <v>30</v>
      </c>
      <c r="E6" s="309" t="s">
        <v>31</v>
      </c>
      <c r="F6" s="309"/>
      <c r="G6" s="308"/>
      <c r="H6" s="308"/>
      <c r="K6" s="141"/>
      <c r="L6" s="141"/>
      <c r="M6" s="141"/>
      <c r="N6" s="142"/>
    </row>
    <row r="7" spans="1:14" s="135" customFormat="1" ht="18.75" customHeight="1" x14ac:dyDescent="0.5">
      <c r="A7" s="139"/>
      <c r="B7" s="303" t="s">
        <v>376</v>
      </c>
      <c r="C7" s="303"/>
      <c r="D7" s="144" t="s">
        <v>377</v>
      </c>
      <c r="E7" s="303" t="s">
        <v>377</v>
      </c>
      <c r="F7" s="303"/>
      <c r="G7" s="303" t="s">
        <v>377</v>
      </c>
      <c r="H7" s="303"/>
      <c r="K7" s="141"/>
      <c r="L7" s="141"/>
      <c r="M7" s="141"/>
      <c r="N7" s="142"/>
    </row>
    <row r="8" spans="1:14" s="135" customFormat="1" ht="21.75" x14ac:dyDescent="0.5">
      <c r="A8" s="139"/>
      <c r="B8" s="305" t="s">
        <v>378</v>
      </c>
      <c r="C8" s="305"/>
      <c r="D8" s="145" t="s">
        <v>379</v>
      </c>
      <c r="E8" s="305" t="s">
        <v>377</v>
      </c>
      <c r="F8" s="305"/>
      <c r="G8" s="305" t="s">
        <v>379</v>
      </c>
      <c r="H8" s="305"/>
      <c r="K8" s="141"/>
      <c r="L8" s="141"/>
      <c r="M8" s="141"/>
      <c r="N8" s="142"/>
    </row>
    <row r="9" spans="1:14" s="135" customFormat="1" ht="21.75" x14ac:dyDescent="0.5">
      <c r="A9" s="139"/>
      <c r="B9" s="305" t="s">
        <v>380</v>
      </c>
      <c r="C9" s="305"/>
      <c r="D9" s="145" t="s">
        <v>379</v>
      </c>
      <c r="E9" s="305" t="s">
        <v>379</v>
      </c>
      <c r="F9" s="305"/>
      <c r="G9" s="305" t="s">
        <v>381</v>
      </c>
      <c r="H9" s="305"/>
      <c r="K9" s="141"/>
      <c r="L9" s="141"/>
      <c r="M9" s="141"/>
      <c r="N9" s="142"/>
    </row>
    <row r="10" spans="1:14" s="135" customFormat="1" ht="21.75" x14ac:dyDescent="0.5">
      <c r="A10" s="139"/>
      <c r="B10" s="305" t="s">
        <v>382</v>
      </c>
      <c r="C10" s="305"/>
      <c r="D10" s="145" t="s">
        <v>379</v>
      </c>
      <c r="E10" s="305" t="s">
        <v>381</v>
      </c>
      <c r="F10" s="305"/>
      <c r="G10" s="305" t="s">
        <v>383</v>
      </c>
      <c r="H10" s="305"/>
      <c r="K10" s="141"/>
      <c r="L10" s="141"/>
      <c r="M10" s="141"/>
      <c r="N10" s="142"/>
    </row>
    <row r="11" spans="1:14" s="135" customFormat="1" ht="21.75" x14ac:dyDescent="0.5">
      <c r="A11" s="139"/>
      <c r="B11" s="305" t="s">
        <v>384</v>
      </c>
      <c r="C11" s="305"/>
      <c r="D11" s="145" t="s">
        <v>379</v>
      </c>
      <c r="E11" s="305" t="s">
        <v>383</v>
      </c>
      <c r="F11" s="305"/>
      <c r="G11" s="305" t="s">
        <v>385</v>
      </c>
      <c r="H11" s="305"/>
      <c r="K11" s="141"/>
      <c r="L11" s="141"/>
      <c r="M11" s="141"/>
      <c r="N11" s="142"/>
    </row>
    <row r="12" spans="1:14" s="135" customFormat="1" ht="21.75" x14ac:dyDescent="0.5">
      <c r="A12" s="139"/>
      <c r="B12" s="304" t="s">
        <v>386</v>
      </c>
      <c r="C12" s="304"/>
      <c r="D12" s="146" t="s">
        <v>379</v>
      </c>
      <c r="E12" s="304" t="s">
        <v>385</v>
      </c>
      <c r="F12" s="304"/>
      <c r="G12" s="304" t="s">
        <v>387</v>
      </c>
      <c r="H12" s="304"/>
      <c r="K12" s="141"/>
      <c r="L12" s="141"/>
      <c r="M12" s="141"/>
      <c r="N12" s="142"/>
    </row>
    <row r="13" spans="1:14" s="135" customFormat="1" ht="6" customHeight="1" x14ac:dyDescent="0.5">
      <c r="A13" s="139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</row>
    <row r="14" spans="1:14" s="135" customFormat="1" ht="21.75" x14ac:dyDescent="0.5">
      <c r="A14" s="147" t="s">
        <v>388</v>
      </c>
      <c r="B14" s="140" t="s">
        <v>389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4" s="135" customFormat="1" ht="21.75" x14ac:dyDescent="0.5">
      <c r="A15" s="139"/>
      <c r="B15" s="148" t="s">
        <v>390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</row>
    <row r="16" spans="1:14" s="135" customFormat="1" ht="21.75" x14ac:dyDescent="0.5">
      <c r="A16" s="139"/>
      <c r="B16" s="148" t="s">
        <v>391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</row>
    <row r="17" spans="1:20" s="135" customFormat="1" ht="21.75" x14ac:dyDescent="0.5">
      <c r="A17" s="139"/>
      <c r="B17" s="148" t="s">
        <v>392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149"/>
      <c r="P17" s="149"/>
      <c r="Q17" s="150"/>
      <c r="R17" s="151"/>
      <c r="S17" s="152"/>
    </row>
    <row r="18" spans="1:20" s="135" customFormat="1" ht="21.75" x14ac:dyDescent="0.5">
      <c r="A18" s="139"/>
      <c r="B18" s="148" t="s">
        <v>393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9"/>
      <c r="P18" s="149"/>
      <c r="Q18" s="150"/>
      <c r="R18" s="151"/>
      <c r="S18" s="153"/>
    </row>
    <row r="19" spans="1:20" s="149" customFormat="1" ht="21.75" x14ac:dyDescent="0.5">
      <c r="A19" s="147"/>
      <c r="B19" s="154" t="s">
        <v>394</v>
      </c>
      <c r="C19" s="140"/>
      <c r="D19" s="140"/>
      <c r="E19" s="140"/>
      <c r="F19" s="140"/>
      <c r="G19" s="141"/>
      <c r="H19" s="141"/>
      <c r="I19" s="141"/>
      <c r="J19" s="141"/>
      <c r="K19" s="141"/>
      <c r="L19" s="141"/>
      <c r="M19" s="141"/>
      <c r="N19" s="142"/>
      <c r="Q19" s="150"/>
      <c r="R19" s="151"/>
      <c r="S19" s="153"/>
      <c r="T19" s="135"/>
    </row>
    <row r="20" spans="1:20" s="149" customFormat="1" ht="21.75" x14ac:dyDescent="0.5">
      <c r="A20" s="155"/>
      <c r="B20" s="154" t="s">
        <v>395</v>
      </c>
      <c r="C20" s="140"/>
      <c r="D20" s="140"/>
      <c r="E20" s="140"/>
      <c r="F20" s="140"/>
      <c r="G20" s="141"/>
      <c r="H20" s="141"/>
      <c r="I20" s="141"/>
      <c r="J20" s="141"/>
      <c r="K20" s="141"/>
      <c r="L20" s="141"/>
      <c r="M20" s="141"/>
      <c r="N20" s="142"/>
      <c r="Q20" s="150"/>
      <c r="R20" s="151"/>
      <c r="S20" s="153"/>
      <c r="T20" s="135"/>
    </row>
    <row r="21" spans="1:20" s="149" customFormat="1" ht="6.75" customHeight="1" x14ac:dyDescent="0.5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</row>
    <row r="22" spans="1:20" s="149" customFormat="1" ht="10.5" customHeight="1" x14ac:dyDescent="0.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20" s="135" customFormat="1" x14ac:dyDescent="0.55000000000000004">
      <c r="A23" s="307" t="s">
        <v>396</v>
      </c>
      <c r="B23" s="307"/>
      <c r="C23" s="307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20" s="135" customFormat="1" ht="8.25" customHeight="1" x14ac:dyDescent="0.5"/>
    <row r="25" spans="1:20" s="135" customFormat="1" x14ac:dyDescent="0.55000000000000004">
      <c r="A25" s="311" t="s">
        <v>397</v>
      </c>
      <c r="B25" s="311"/>
      <c r="C25" s="311"/>
    </row>
    <row r="26" spans="1:20" s="135" customFormat="1" ht="12" customHeight="1" x14ac:dyDescent="0.5"/>
    <row r="27" spans="1:20" s="135" customFormat="1" ht="21.75" x14ac:dyDescent="0.5">
      <c r="A27" s="136" t="s">
        <v>504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60"/>
    </row>
    <row r="28" spans="1:20" s="135" customFormat="1" ht="21.75" x14ac:dyDescent="0.5">
      <c r="A28" s="155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61"/>
    </row>
    <row r="29" spans="1:20" s="135" customFormat="1" ht="21.75" x14ac:dyDescent="0.5">
      <c r="A29" s="155"/>
      <c r="B29" s="165" t="s">
        <v>398</v>
      </c>
      <c r="C29" s="166"/>
      <c r="D29" s="167" t="s">
        <v>399</v>
      </c>
      <c r="E29" s="159"/>
      <c r="F29" s="168" t="s">
        <v>400</v>
      </c>
      <c r="G29" s="169" t="s">
        <v>401</v>
      </c>
      <c r="H29" s="140"/>
      <c r="I29" s="140"/>
      <c r="J29" s="140"/>
      <c r="K29" s="140"/>
      <c r="L29" s="140"/>
      <c r="M29" s="140"/>
      <c r="N29" s="161"/>
    </row>
    <row r="30" spans="1:20" s="135" customFormat="1" ht="21.75" x14ac:dyDescent="0.5">
      <c r="A30" s="155"/>
      <c r="B30" s="170"/>
      <c r="C30" s="171"/>
      <c r="D30" s="172" t="s">
        <v>402</v>
      </c>
      <c r="E30" s="173"/>
      <c r="F30" s="174" t="s">
        <v>400</v>
      </c>
      <c r="G30" s="175" t="s">
        <v>403</v>
      </c>
      <c r="H30" s="140"/>
      <c r="I30" s="140"/>
      <c r="J30" s="140"/>
      <c r="K30" s="140"/>
      <c r="L30" s="140"/>
      <c r="M30" s="140"/>
      <c r="N30" s="161"/>
    </row>
    <row r="31" spans="1:20" s="140" customFormat="1" ht="21.75" x14ac:dyDescent="0.5">
      <c r="A31" s="155"/>
      <c r="B31" s="176" t="s">
        <v>404</v>
      </c>
      <c r="C31" s="177"/>
      <c r="D31" s="178" t="s">
        <v>399</v>
      </c>
      <c r="E31" s="179"/>
      <c r="F31" s="180" t="s">
        <v>400</v>
      </c>
      <c r="G31" s="181" t="s">
        <v>401</v>
      </c>
      <c r="N31" s="161"/>
    </row>
    <row r="32" spans="1:20" s="140" customFormat="1" ht="21.75" x14ac:dyDescent="0.5">
      <c r="A32" s="155"/>
      <c r="B32" s="182"/>
      <c r="C32" s="171"/>
      <c r="D32" s="172" t="s">
        <v>402</v>
      </c>
      <c r="E32" s="173"/>
      <c r="F32" s="174" t="s">
        <v>400</v>
      </c>
      <c r="G32" s="183" t="s">
        <v>401</v>
      </c>
      <c r="N32" s="161"/>
    </row>
    <row r="33" spans="1:14" s="140" customFormat="1" ht="21.75" x14ac:dyDescent="0.5">
      <c r="A33" s="155"/>
      <c r="B33" s="184" t="s">
        <v>405</v>
      </c>
      <c r="C33" s="185"/>
      <c r="D33" s="186" t="s">
        <v>406</v>
      </c>
      <c r="E33" s="187"/>
      <c r="F33" s="188" t="s">
        <v>400</v>
      </c>
      <c r="G33" s="189" t="s">
        <v>407</v>
      </c>
      <c r="N33" s="161"/>
    </row>
    <row r="34" spans="1:14" s="135" customFormat="1" ht="9" customHeight="1" x14ac:dyDescent="0.5">
      <c r="A34" s="155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61"/>
    </row>
    <row r="35" spans="1:14" s="135" customFormat="1" ht="21.75" x14ac:dyDescent="0.5">
      <c r="A35" s="206" t="s">
        <v>501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61"/>
    </row>
    <row r="36" spans="1:14" s="135" customFormat="1" ht="21.75" x14ac:dyDescent="0.5">
      <c r="A36" s="155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61"/>
    </row>
    <row r="37" spans="1:14" s="135" customFormat="1" ht="21.75" x14ac:dyDescent="0.5">
      <c r="A37" s="155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61"/>
    </row>
    <row r="38" spans="1:14" s="135" customFormat="1" ht="21.75" x14ac:dyDescent="0.5">
      <c r="A38" s="15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61"/>
    </row>
    <row r="39" spans="1:14" s="135" customFormat="1" ht="21.75" x14ac:dyDescent="0.5">
      <c r="A39" s="155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61"/>
    </row>
    <row r="40" spans="1:14" s="135" customFormat="1" ht="21.75" x14ac:dyDescent="0.5">
      <c r="A40" s="15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61"/>
    </row>
    <row r="41" spans="1:14" s="135" customFormat="1" ht="21.75" x14ac:dyDescent="0.5">
      <c r="A41" s="155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61"/>
    </row>
    <row r="42" spans="1:14" s="135" customFormat="1" ht="21.75" x14ac:dyDescent="0.5">
      <c r="A42" s="155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61"/>
    </row>
    <row r="43" spans="1:14" s="135" customFormat="1" ht="21.75" x14ac:dyDescent="0.5">
      <c r="A43" s="147" t="s">
        <v>408</v>
      </c>
      <c r="B43" s="154" t="s">
        <v>409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61"/>
    </row>
    <row r="44" spans="1:14" s="135" customFormat="1" ht="21.75" x14ac:dyDescent="0.5">
      <c r="A44" s="155"/>
      <c r="B44" s="154" t="s">
        <v>410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61"/>
    </row>
    <row r="45" spans="1:14" s="135" customFormat="1" ht="21.75" x14ac:dyDescent="0.5">
      <c r="A45" s="162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4"/>
    </row>
    <row r="46" spans="1:14" s="135" customFormat="1" ht="14.25" customHeight="1" x14ac:dyDescent="0.5"/>
    <row r="47" spans="1:14" s="135" customFormat="1" ht="21.75" x14ac:dyDescent="0.5">
      <c r="A47" s="310" t="s">
        <v>411</v>
      </c>
      <c r="B47" s="310"/>
      <c r="C47" s="310"/>
    </row>
    <row r="48" spans="1:14" s="135" customFormat="1" ht="9" customHeight="1" x14ac:dyDescent="0.5"/>
    <row r="49" spans="1:14" s="135" customFormat="1" ht="21.75" x14ac:dyDescent="0.5">
      <c r="A49" s="136" t="s">
        <v>503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60"/>
    </row>
    <row r="50" spans="1:14" s="135" customFormat="1" ht="21.75" x14ac:dyDescent="0.5">
      <c r="A50" s="155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61"/>
    </row>
    <row r="51" spans="1:14" s="135" customFormat="1" ht="21.75" x14ac:dyDescent="0.5">
      <c r="A51" s="197"/>
      <c r="B51" s="165" t="s">
        <v>412</v>
      </c>
      <c r="C51" s="166"/>
      <c r="D51" s="167" t="s">
        <v>399</v>
      </c>
      <c r="E51" s="166"/>
      <c r="F51" s="168" t="s">
        <v>400</v>
      </c>
      <c r="G51" s="198" t="s">
        <v>403</v>
      </c>
      <c r="H51" s="195"/>
      <c r="I51" s="140"/>
      <c r="J51" s="140"/>
      <c r="K51" s="140"/>
      <c r="L51" s="140"/>
      <c r="M51" s="140"/>
      <c r="N51" s="161"/>
    </row>
    <row r="52" spans="1:14" s="135" customFormat="1" ht="21.75" x14ac:dyDescent="0.5">
      <c r="A52" s="197"/>
      <c r="B52" s="182"/>
      <c r="C52" s="171"/>
      <c r="D52" s="172" t="s">
        <v>402</v>
      </c>
      <c r="E52" s="171"/>
      <c r="F52" s="174" t="s">
        <v>400</v>
      </c>
      <c r="G52" s="183" t="s">
        <v>407</v>
      </c>
      <c r="H52" s="195"/>
      <c r="I52" s="195"/>
      <c r="J52" s="195"/>
      <c r="K52" s="140"/>
      <c r="L52" s="140"/>
      <c r="M52" s="140"/>
      <c r="N52" s="161"/>
    </row>
    <row r="53" spans="1:14" s="135" customFormat="1" ht="21.75" x14ac:dyDescent="0.5">
      <c r="A53" s="197"/>
      <c r="B53" s="176" t="s">
        <v>413</v>
      </c>
      <c r="C53" s="177"/>
      <c r="D53" s="178" t="s">
        <v>399</v>
      </c>
      <c r="E53" s="177"/>
      <c r="F53" s="180" t="s">
        <v>400</v>
      </c>
      <c r="G53" s="199" t="s">
        <v>403</v>
      </c>
      <c r="H53" s="195"/>
      <c r="I53" s="195"/>
      <c r="J53" s="195"/>
      <c r="K53" s="140"/>
      <c r="L53" s="140"/>
      <c r="M53" s="140"/>
      <c r="N53" s="161"/>
    </row>
    <row r="54" spans="1:14" s="135" customFormat="1" ht="21.75" x14ac:dyDescent="0.5">
      <c r="A54" s="197"/>
      <c r="B54" s="182"/>
      <c r="C54" s="171"/>
      <c r="D54" s="172" t="s">
        <v>402</v>
      </c>
      <c r="E54" s="171"/>
      <c r="F54" s="174" t="s">
        <v>400</v>
      </c>
      <c r="G54" s="183" t="s">
        <v>414</v>
      </c>
      <c r="H54" s="195"/>
      <c r="I54" s="195"/>
      <c r="J54" s="195"/>
      <c r="K54" s="140"/>
      <c r="L54" s="140"/>
      <c r="M54" s="140"/>
      <c r="N54" s="161"/>
    </row>
    <row r="55" spans="1:14" s="135" customFormat="1" ht="21.75" x14ac:dyDescent="0.5">
      <c r="A55" s="197"/>
      <c r="B55" s="176" t="s">
        <v>398</v>
      </c>
      <c r="C55" s="177"/>
      <c r="D55" s="178" t="s">
        <v>399</v>
      </c>
      <c r="E55" s="177"/>
      <c r="F55" s="180" t="s">
        <v>400</v>
      </c>
      <c r="G55" s="181" t="s">
        <v>401</v>
      </c>
      <c r="H55" s="195"/>
      <c r="I55" s="195"/>
      <c r="J55" s="195"/>
      <c r="K55" s="140"/>
      <c r="L55" s="140"/>
      <c r="M55" s="140"/>
      <c r="N55" s="161"/>
    </row>
    <row r="56" spans="1:14" s="135" customFormat="1" ht="21.75" x14ac:dyDescent="0.5">
      <c r="A56" s="197"/>
      <c r="B56" s="182"/>
      <c r="C56" s="171"/>
      <c r="D56" s="172" t="s">
        <v>402</v>
      </c>
      <c r="E56" s="171"/>
      <c r="F56" s="174" t="s">
        <v>400</v>
      </c>
      <c r="G56" s="175" t="s">
        <v>403</v>
      </c>
      <c r="H56" s="195"/>
      <c r="I56" s="195"/>
      <c r="J56" s="195"/>
      <c r="K56" s="140"/>
      <c r="L56" s="140"/>
      <c r="M56" s="140"/>
      <c r="N56" s="161"/>
    </row>
    <row r="57" spans="1:14" s="135" customFormat="1" ht="21.75" x14ac:dyDescent="0.5">
      <c r="A57" s="197"/>
      <c r="B57" s="176" t="s">
        <v>404</v>
      </c>
      <c r="C57" s="177"/>
      <c r="D57" s="178" t="s">
        <v>399</v>
      </c>
      <c r="E57" s="177"/>
      <c r="F57" s="180" t="s">
        <v>400</v>
      </c>
      <c r="G57" s="181" t="s">
        <v>401</v>
      </c>
      <c r="H57" s="195"/>
      <c r="I57" s="195"/>
      <c r="J57" s="195"/>
      <c r="K57" s="140"/>
      <c r="L57" s="140"/>
      <c r="M57" s="140"/>
      <c r="N57" s="161"/>
    </row>
    <row r="58" spans="1:14" s="135" customFormat="1" ht="21.75" x14ac:dyDescent="0.5">
      <c r="A58" s="197"/>
      <c r="B58" s="182"/>
      <c r="C58" s="171"/>
      <c r="D58" s="172" t="s">
        <v>402</v>
      </c>
      <c r="E58" s="171"/>
      <c r="F58" s="174" t="s">
        <v>400</v>
      </c>
      <c r="G58" s="183" t="s">
        <v>401</v>
      </c>
      <c r="H58" s="195"/>
      <c r="I58" s="195"/>
      <c r="J58" s="195"/>
      <c r="K58" s="140"/>
      <c r="L58" s="140"/>
      <c r="M58" s="140"/>
      <c r="N58" s="161"/>
    </row>
    <row r="59" spans="1:14" s="135" customFormat="1" ht="21.75" x14ac:dyDescent="0.5">
      <c r="A59" s="197"/>
      <c r="B59" s="184" t="s">
        <v>405</v>
      </c>
      <c r="C59" s="185"/>
      <c r="D59" s="186" t="s">
        <v>406</v>
      </c>
      <c r="E59" s="187"/>
      <c r="F59" s="188" t="s">
        <v>400</v>
      </c>
      <c r="G59" s="189" t="s">
        <v>407</v>
      </c>
      <c r="H59" s="195"/>
      <c r="I59" s="195"/>
      <c r="J59" s="195"/>
      <c r="K59" s="140"/>
      <c r="L59" s="140"/>
      <c r="M59" s="140"/>
      <c r="N59" s="161"/>
    </row>
    <row r="60" spans="1:14" s="135" customFormat="1" ht="11.25" customHeight="1" x14ac:dyDescent="0.5">
      <c r="A60" s="197"/>
      <c r="B60" s="195"/>
      <c r="C60" s="195"/>
      <c r="D60" s="195"/>
      <c r="E60" s="195"/>
      <c r="F60" s="195"/>
      <c r="G60" s="195"/>
      <c r="H60" s="195"/>
      <c r="I60" s="195"/>
      <c r="J60" s="195"/>
      <c r="K60" s="140"/>
      <c r="L60" s="140"/>
      <c r="M60" s="140"/>
      <c r="N60" s="161"/>
    </row>
    <row r="61" spans="1:14" s="135" customFormat="1" ht="21.75" x14ac:dyDescent="0.5">
      <c r="A61" s="206" t="s">
        <v>502</v>
      </c>
      <c r="B61" s="190"/>
      <c r="C61" s="190"/>
      <c r="D61" s="191"/>
      <c r="E61" s="192"/>
      <c r="F61" s="193"/>
      <c r="G61" s="140"/>
      <c r="H61" s="140"/>
      <c r="I61" s="140"/>
      <c r="J61" s="140"/>
      <c r="K61" s="140"/>
      <c r="L61" s="140"/>
      <c r="M61" s="190"/>
      <c r="N61" s="194"/>
    </row>
    <row r="62" spans="1:14" s="135" customFormat="1" ht="7.5" customHeight="1" x14ac:dyDescent="0.5">
      <c r="A62" s="155"/>
      <c r="B62" s="190"/>
      <c r="C62" s="190"/>
      <c r="D62" s="191"/>
      <c r="E62" s="192"/>
      <c r="F62" s="193"/>
      <c r="G62" s="140"/>
      <c r="H62" s="140"/>
      <c r="I62" s="140"/>
      <c r="J62" s="140"/>
      <c r="K62" s="140"/>
      <c r="L62" s="140"/>
      <c r="M62" s="140"/>
      <c r="N62" s="161"/>
    </row>
    <row r="63" spans="1:14" s="135" customFormat="1" ht="21.75" x14ac:dyDescent="0.5">
      <c r="A63" s="155"/>
      <c r="B63" s="190"/>
      <c r="C63" s="190"/>
      <c r="D63" s="191"/>
      <c r="E63" s="192"/>
      <c r="F63" s="193"/>
      <c r="G63" s="140"/>
      <c r="H63" s="140"/>
      <c r="I63" s="140"/>
      <c r="J63" s="140"/>
      <c r="K63" s="140"/>
      <c r="L63" s="140"/>
      <c r="M63" s="140"/>
      <c r="N63" s="161"/>
    </row>
    <row r="64" spans="1:14" s="135" customFormat="1" ht="21.75" x14ac:dyDescent="0.5">
      <c r="A64" s="155"/>
      <c r="B64" s="190"/>
      <c r="C64" s="190"/>
      <c r="D64" s="191"/>
      <c r="E64" s="192"/>
      <c r="F64" s="193"/>
      <c r="G64" s="140"/>
      <c r="H64" s="140"/>
      <c r="I64" s="140"/>
      <c r="J64" s="140"/>
      <c r="K64" s="140"/>
      <c r="L64" s="140"/>
      <c r="M64" s="140"/>
      <c r="N64" s="161"/>
    </row>
    <row r="65" spans="1:14" s="135" customFormat="1" ht="6.75" customHeight="1" x14ac:dyDescent="0.5">
      <c r="A65" s="155"/>
      <c r="B65" s="190"/>
      <c r="C65" s="190"/>
      <c r="D65" s="191"/>
      <c r="E65" s="192"/>
      <c r="F65" s="193"/>
      <c r="G65" s="140"/>
      <c r="H65" s="140"/>
      <c r="I65" s="140"/>
      <c r="J65" s="140"/>
      <c r="K65" s="140"/>
      <c r="L65" s="140"/>
      <c r="M65" s="140"/>
      <c r="N65" s="161"/>
    </row>
    <row r="66" spans="1:14" s="135" customFormat="1" ht="21.75" x14ac:dyDescent="0.5">
      <c r="A66" s="155"/>
      <c r="B66" s="190"/>
      <c r="C66" s="190"/>
      <c r="D66" s="191"/>
      <c r="E66" s="192"/>
      <c r="F66" s="193"/>
      <c r="G66" s="140"/>
      <c r="H66" s="140"/>
      <c r="I66" s="140"/>
      <c r="J66" s="140"/>
      <c r="K66" s="140"/>
      <c r="L66" s="140"/>
      <c r="M66" s="140"/>
      <c r="N66" s="161"/>
    </row>
    <row r="67" spans="1:14" s="135" customFormat="1" ht="21.75" x14ac:dyDescent="0.5">
      <c r="A67" s="155"/>
      <c r="B67" s="190"/>
      <c r="C67" s="190"/>
      <c r="D67" s="196"/>
      <c r="E67" s="190"/>
      <c r="F67" s="190"/>
      <c r="G67" s="140"/>
      <c r="H67" s="140"/>
      <c r="I67" s="140"/>
      <c r="J67" s="140"/>
      <c r="K67" s="140"/>
      <c r="L67" s="140"/>
      <c r="M67" s="140"/>
      <c r="N67" s="161"/>
    </row>
    <row r="68" spans="1:14" s="135" customFormat="1" ht="21.75" x14ac:dyDescent="0.5">
      <c r="A68" s="155"/>
      <c r="B68" s="190"/>
      <c r="C68" s="190"/>
      <c r="D68" s="196"/>
      <c r="E68" s="190"/>
      <c r="F68" s="190"/>
      <c r="G68" s="140"/>
      <c r="H68" s="140"/>
      <c r="I68" s="140"/>
      <c r="J68" s="140"/>
      <c r="K68" s="140"/>
      <c r="L68" s="140"/>
      <c r="M68" s="140"/>
      <c r="N68" s="161"/>
    </row>
    <row r="69" spans="1:14" s="135" customFormat="1" ht="7.5" customHeight="1" x14ac:dyDescent="0.5">
      <c r="A69" s="155"/>
      <c r="B69" s="190"/>
      <c r="C69" s="190"/>
      <c r="D69" s="196"/>
      <c r="E69" s="190"/>
      <c r="F69" s="190"/>
      <c r="G69" s="140"/>
      <c r="H69" s="140"/>
      <c r="I69" s="140"/>
      <c r="J69" s="140"/>
      <c r="K69" s="140"/>
      <c r="L69" s="140"/>
      <c r="M69" s="140"/>
      <c r="N69" s="161"/>
    </row>
    <row r="70" spans="1:14" s="135" customFormat="1" ht="21.75" x14ac:dyDescent="0.5">
      <c r="A70" s="147" t="s">
        <v>408</v>
      </c>
      <c r="B70" s="154" t="s">
        <v>409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61"/>
    </row>
    <row r="71" spans="1:14" s="135" customFormat="1" ht="21.75" x14ac:dyDescent="0.5">
      <c r="A71" s="155"/>
      <c r="B71" s="154" t="s">
        <v>415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61"/>
    </row>
    <row r="72" spans="1:14" ht="7.5" customHeight="1" x14ac:dyDescent="0.55000000000000004">
      <c r="A72" s="200"/>
      <c r="B72" s="201"/>
      <c r="C72" s="201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4"/>
    </row>
    <row r="73" spans="1:14" x14ac:dyDescent="0.55000000000000004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mergeCells count="27">
    <mergeCell ref="A47:C47"/>
    <mergeCell ref="B11:C11"/>
    <mergeCell ref="G11:H11"/>
    <mergeCell ref="B12:C12"/>
    <mergeCell ref="G12:H12"/>
    <mergeCell ref="A23:C23"/>
    <mergeCell ref="A25:C25"/>
    <mergeCell ref="A1:N1"/>
    <mergeCell ref="A2:C2"/>
    <mergeCell ref="B5:C6"/>
    <mergeCell ref="G5:H6"/>
    <mergeCell ref="E6:F6"/>
    <mergeCell ref="D5:F5"/>
    <mergeCell ref="B7:C7"/>
    <mergeCell ref="G7:H7"/>
    <mergeCell ref="E12:F12"/>
    <mergeCell ref="E11:F11"/>
    <mergeCell ref="E10:F10"/>
    <mergeCell ref="E9:F9"/>
    <mergeCell ref="E8:F8"/>
    <mergeCell ref="E7:F7"/>
    <mergeCell ref="B8:C8"/>
    <mergeCell ref="G8:H8"/>
    <mergeCell ref="B9:C9"/>
    <mergeCell ref="G9:H9"/>
    <mergeCell ref="B10:C10"/>
    <mergeCell ref="G10:H10"/>
  </mergeCells>
  <pageMargins left="0.70866141732283472" right="0.15748031496062992" top="0.78740157480314965" bottom="0.59055118110236227" header="0.51181102362204722" footer="0.11811023622047245"/>
  <pageSetup paperSize="9" orientation="landscape" r:id="rId1"/>
  <headerFooter alignWithMargins="0">
    <oddHeader>&amp;R&amp;A</oddHeader>
  </headerFooter>
  <rowBreaks count="2" manualBreakCount="2">
    <brk id="22" max="16383" man="1"/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8"/>
  <sheetViews>
    <sheetView zoomScaleNormal="100" zoomScaleSheetLayoutView="85" workbookViewId="0">
      <selection activeCell="H5" sqref="H5"/>
    </sheetView>
  </sheetViews>
  <sheetFormatPr defaultColWidth="9.140625" defaultRowHeight="24" x14ac:dyDescent="0.55000000000000004"/>
  <cols>
    <col min="1" max="1" width="7.28515625" style="254" customWidth="1"/>
    <col min="2" max="2" width="37.42578125" style="16" customWidth="1"/>
    <col min="3" max="3" width="15.85546875" style="16" customWidth="1"/>
    <col min="4" max="4" width="16" style="16" customWidth="1"/>
    <col min="5" max="5" width="19.140625" style="16" customWidth="1"/>
    <col min="6" max="16384" width="9.140625" style="16"/>
  </cols>
  <sheetData>
    <row r="1" spans="1:5" x14ac:dyDescent="0.55000000000000004">
      <c r="A1" s="312" t="s">
        <v>627</v>
      </c>
      <c r="B1" s="312"/>
      <c r="C1" s="312"/>
      <c r="D1" s="312"/>
      <c r="E1" s="312"/>
    </row>
    <row r="2" spans="1:5" ht="15.75" customHeight="1" x14ac:dyDescent="0.55000000000000004">
      <c r="A2" s="313"/>
      <c r="B2" s="313"/>
      <c r="C2" s="313"/>
      <c r="D2" s="313"/>
      <c r="E2" s="313"/>
    </row>
    <row r="3" spans="1:5" x14ac:dyDescent="0.55000000000000004">
      <c r="A3" s="314" t="s">
        <v>416</v>
      </c>
      <c r="B3" s="314" t="s">
        <v>2</v>
      </c>
      <c r="C3" s="314" t="s">
        <v>3</v>
      </c>
      <c r="D3" s="314" t="s">
        <v>628</v>
      </c>
      <c r="E3" s="315" t="s">
        <v>629</v>
      </c>
    </row>
    <row r="4" spans="1:5" s="254" customFormat="1" ht="13.7" customHeight="1" x14ac:dyDescent="0.55000000000000004">
      <c r="A4" s="314"/>
      <c r="B4" s="314"/>
      <c r="C4" s="314"/>
      <c r="D4" s="314"/>
      <c r="E4" s="316"/>
    </row>
    <row r="5" spans="1:5" s="257" customFormat="1" x14ac:dyDescent="0.5">
      <c r="A5" s="255">
        <v>1</v>
      </c>
      <c r="B5" s="63" t="s">
        <v>630</v>
      </c>
      <c r="C5" s="63" t="s">
        <v>631</v>
      </c>
      <c r="D5" s="63" t="s">
        <v>632</v>
      </c>
      <c r="E5" s="256" t="s">
        <v>633</v>
      </c>
    </row>
    <row r="6" spans="1:5" s="257" customFormat="1" x14ac:dyDescent="0.5">
      <c r="A6" s="258">
        <v>2</v>
      </c>
      <c r="B6" s="23" t="s">
        <v>630</v>
      </c>
      <c r="C6" s="259" t="s">
        <v>634</v>
      </c>
      <c r="D6" s="23" t="s">
        <v>635</v>
      </c>
      <c r="E6" s="260" t="s">
        <v>633</v>
      </c>
    </row>
    <row r="7" spans="1:5" s="261" customFormat="1" x14ac:dyDescent="0.5">
      <c r="A7" s="260">
        <v>3</v>
      </c>
      <c r="B7" s="23" t="s">
        <v>630</v>
      </c>
      <c r="C7" s="23" t="s">
        <v>636</v>
      </c>
      <c r="D7" s="23" t="s">
        <v>637</v>
      </c>
      <c r="E7" s="260" t="s">
        <v>633</v>
      </c>
    </row>
    <row r="8" spans="1:5" s="261" customFormat="1" x14ac:dyDescent="0.5">
      <c r="A8" s="258">
        <v>4</v>
      </c>
      <c r="B8" s="23" t="s">
        <v>630</v>
      </c>
      <c r="C8" s="259" t="s">
        <v>638</v>
      </c>
      <c r="D8" s="23" t="s">
        <v>639</v>
      </c>
      <c r="E8" s="260" t="s">
        <v>633</v>
      </c>
    </row>
    <row r="9" spans="1:5" s="261" customFormat="1" x14ac:dyDescent="0.5">
      <c r="A9" s="258">
        <v>5</v>
      </c>
      <c r="B9" s="23" t="s">
        <v>630</v>
      </c>
      <c r="C9" s="23" t="s">
        <v>640</v>
      </c>
      <c r="D9" s="23" t="s">
        <v>641</v>
      </c>
      <c r="E9" s="260" t="s">
        <v>633</v>
      </c>
    </row>
    <row r="10" spans="1:5" s="261" customFormat="1" x14ac:dyDescent="0.5">
      <c r="A10" s="260">
        <v>6</v>
      </c>
      <c r="B10" s="23" t="s">
        <v>630</v>
      </c>
      <c r="C10" s="23" t="s">
        <v>642</v>
      </c>
      <c r="D10" s="23" t="s">
        <v>643</v>
      </c>
      <c r="E10" s="260" t="s">
        <v>633</v>
      </c>
    </row>
    <row r="11" spans="1:5" s="261" customFormat="1" x14ac:dyDescent="0.5">
      <c r="A11" s="258">
        <v>7</v>
      </c>
      <c r="B11" s="23" t="s">
        <v>630</v>
      </c>
      <c r="C11" s="259" t="s">
        <v>644</v>
      </c>
      <c r="D11" s="23" t="s">
        <v>645</v>
      </c>
      <c r="E11" s="260" t="s">
        <v>633</v>
      </c>
    </row>
    <row r="12" spans="1:5" s="261" customFormat="1" x14ac:dyDescent="0.5">
      <c r="A12" s="258">
        <v>8</v>
      </c>
      <c r="B12" s="23" t="s">
        <v>630</v>
      </c>
      <c r="C12" s="259" t="s">
        <v>646</v>
      </c>
      <c r="D12" s="23" t="s">
        <v>647</v>
      </c>
      <c r="E12" s="260" t="s">
        <v>633</v>
      </c>
    </row>
    <row r="13" spans="1:5" s="261" customFormat="1" x14ac:dyDescent="0.5">
      <c r="A13" s="260">
        <v>9</v>
      </c>
      <c r="B13" s="23" t="s">
        <v>630</v>
      </c>
      <c r="C13" s="259" t="s">
        <v>648</v>
      </c>
      <c r="D13" s="23" t="s">
        <v>649</v>
      </c>
      <c r="E13" s="260" t="s">
        <v>633</v>
      </c>
    </row>
    <row r="14" spans="1:5" s="257" customFormat="1" x14ac:dyDescent="0.5">
      <c r="A14" s="258">
        <v>10</v>
      </c>
      <c r="B14" s="23" t="s">
        <v>630</v>
      </c>
      <c r="C14" s="259" t="s">
        <v>650</v>
      </c>
      <c r="D14" s="23" t="s">
        <v>651</v>
      </c>
      <c r="E14" s="260" t="s">
        <v>633</v>
      </c>
    </row>
    <row r="15" spans="1:5" s="257" customFormat="1" x14ac:dyDescent="0.5">
      <c r="A15" s="258">
        <v>11</v>
      </c>
      <c r="B15" s="23" t="s">
        <v>630</v>
      </c>
      <c r="C15" s="259" t="s">
        <v>652</v>
      </c>
      <c r="D15" s="23" t="s">
        <v>653</v>
      </c>
      <c r="E15" s="260" t="s">
        <v>633</v>
      </c>
    </row>
    <row r="16" spans="1:5" s="257" customFormat="1" x14ac:dyDescent="0.5">
      <c r="A16" s="262">
        <v>12</v>
      </c>
      <c r="B16" s="21" t="s">
        <v>630</v>
      </c>
      <c r="C16" s="21" t="s">
        <v>654</v>
      </c>
      <c r="D16" s="21" t="s">
        <v>655</v>
      </c>
      <c r="E16" s="262" t="s">
        <v>633</v>
      </c>
    </row>
    <row r="17" spans="1:5" ht="13.15" customHeight="1" x14ac:dyDescent="0.55000000000000004"/>
    <row r="18" spans="1:5" x14ac:dyDescent="0.55000000000000004">
      <c r="A18" s="263" t="s">
        <v>656</v>
      </c>
      <c r="E18" s="264"/>
    </row>
    <row r="19" spans="1:5" ht="11.85" customHeight="1" x14ac:dyDescent="0.55000000000000004">
      <c r="A19" s="263"/>
      <c r="E19" s="264"/>
    </row>
    <row r="20" spans="1:5" x14ac:dyDescent="0.55000000000000004">
      <c r="A20" s="317" t="s">
        <v>657</v>
      </c>
      <c r="B20" s="317"/>
      <c r="C20" s="317"/>
      <c r="D20" s="317"/>
      <c r="E20" s="317"/>
    </row>
    <row r="21" spans="1:5" x14ac:dyDescent="0.55000000000000004">
      <c r="A21" s="314" t="s">
        <v>416</v>
      </c>
      <c r="B21" s="314" t="s">
        <v>2</v>
      </c>
      <c r="C21" s="314" t="s">
        <v>3</v>
      </c>
      <c r="D21" s="314" t="s">
        <v>628</v>
      </c>
      <c r="E21" s="315" t="s">
        <v>629</v>
      </c>
    </row>
    <row r="22" spans="1:5" x14ac:dyDescent="0.55000000000000004">
      <c r="A22" s="314"/>
      <c r="B22" s="314"/>
      <c r="C22" s="314"/>
      <c r="D22" s="314"/>
      <c r="E22" s="316"/>
    </row>
    <row r="23" spans="1:5" x14ac:dyDescent="0.55000000000000004">
      <c r="A23" s="256">
        <v>1</v>
      </c>
      <c r="B23" s="265" t="s">
        <v>658</v>
      </c>
      <c r="C23" s="265" t="s">
        <v>631</v>
      </c>
      <c r="D23" s="63" t="s">
        <v>632</v>
      </c>
      <c r="E23" s="256" t="s">
        <v>659</v>
      </c>
    </row>
    <row r="24" spans="1:5" x14ac:dyDescent="0.55000000000000004">
      <c r="A24" s="260">
        <v>2</v>
      </c>
      <c r="B24" s="259" t="s">
        <v>660</v>
      </c>
      <c r="C24" s="259" t="s">
        <v>634</v>
      </c>
      <c r="D24" s="23" t="s">
        <v>635</v>
      </c>
      <c r="E24" s="260" t="s">
        <v>659</v>
      </c>
    </row>
    <row r="25" spans="1:5" x14ac:dyDescent="0.55000000000000004">
      <c r="A25" s="260">
        <v>3</v>
      </c>
      <c r="B25" s="23" t="s">
        <v>661</v>
      </c>
      <c r="C25" s="23" t="s">
        <v>662</v>
      </c>
      <c r="D25" s="23" t="s">
        <v>663</v>
      </c>
      <c r="E25" s="260" t="s">
        <v>659</v>
      </c>
    </row>
    <row r="26" spans="1:5" x14ac:dyDescent="0.55000000000000004">
      <c r="A26" s="260">
        <v>4</v>
      </c>
      <c r="B26" s="259" t="s">
        <v>660</v>
      </c>
      <c r="C26" s="23" t="s">
        <v>664</v>
      </c>
      <c r="D26" s="23" t="s">
        <v>665</v>
      </c>
      <c r="E26" s="260" t="s">
        <v>659</v>
      </c>
    </row>
    <row r="27" spans="1:5" x14ac:dyDescent="0.55000000000000004">
      <c r="A27" s="260">
        <v>5</v>
      </c>
      <c r="B27" s="23" t="s">
        <v>666</v>
      </c>
      <c r="C27" s="23" t="s">
        <v>667</v>
      </c>
      <c r="D27" s="23" t="s">
        <v>665</v>
      </c>
      <c r="E27" s="260" t="s">
        <v>659</v>
      </c>
    </row>
    <row r="28" spans="1:5" x14ac:dyDescent="0.55000000000000004">
      <c r="A28" s="260">
        <v>6</v>
      </c>
      <c r="B28" s="23" t="s">
        <v>661</v>
      </c>
      <c r="C28" s="259" t="s">
        <v>668</v>
      </c>
      <c r="D28" s="23" t="s">
        <v>669</v>
      </c>
      <c r="E28" s="260" t="s">
        <v>659</v>
      </c>
    </row>
    <row r="29" spans="1:5" x14ac:dyDescent="0.55000000000000004">
      <c r="A29" s="260">
        <v>7</v>
      </c>
      <c r="B29" s="23" t="s">
        <v>661</v>
      </c>
      <c r="C29" s="23" t="s">
        <v>670</v>
      </c>
      <c r="D29" s="23" t="s">
        <v>669</v>
      </c>
      <c r="E29" s="260" t="s">
        <v>659</v>
      </c>
    </row>
    <row r="30" spans="1:5" x14ac:dyDescent="0.55000000000000004">
      <c r="A30" s="260">
        <v>8</v>
      </c>
      <c r="B30" s="259" t="s">
        <v>660</v>
      </c>
      <c r="C30" s="259" t="s">
        <v>671</v>
      </c>
      <c r="D30" s="23" t="s">
        <v>637</v>
      </c>
      <c r="E30" s="260" t="s">
        <v>659</v>
      </c>
    </row>
    <row r="31" spans="1:5" x14ac:dyDescent="0.55000000000000004">
      <c r="A31" s="260">
        <v>9</v>
      </c>
      <c r="B31" s="23" t="s">
        <v>661</v>
      </c>
      <c r="C31" s="23" t="s">
        <v>417</v>
      </c>
      <c r="D31" s="23" t="s">
        <v>672</v>
      </c>
      <c r="E31" s="260" t="s">
        <v>659</v>
      </c>
    </row>
    <row r="32" spans="1:5" x14ac:dyDescent="0.55000000000000004">
      <c r="A32" s="260">
        <v>10</v>
      </c>
      <c r="B32" s="259" t="s">
        <v>660</v>
      </c>
      <c r="C32" s="23" t="s">
        <v>638</v>
      </c>
      <c r="D32" s="23" t="s">
        <v>639</v>
      </c>
      <c r="E32" s="260" t="s">
        <v>659</v>
      </c>
    </row>
    <row r="33" spans="1:5" x14ac:dyDescent="0.55000000000000004">
      <c r="A33" s="260">
        <v>11</v>
      </c>
      <c r="B33" s="23" t="s">
        <v>661</v>
      </c>
      <c r="C33" s="23" t="s">
        <v>673</v>
      </c>
      <c r="D33" s="23" t="s">
        <v>641</v>
      </c>
      <c r="E33" s="260" t="s">
        <v>659</v>
      </c>
    </row>
    <row r="34" spans="1:5" x14ac:dyDescent="0.55000000000000004">
      <c r="A34" s="260">
        <v>12</v>
      </c>
      <c r="B34" s="259" t="s">
        <v>660</v>
      </c>
      <c r="C34" s="259" t="s">
        <v>674</v>
      </c>
      <c r="D34" s="23" t="s">
        <v>675</v>
      </c>
      <c r="E34" s="260" t="s">
        <v>659</v>
      </c>
    </row>
    <row r="35" spans="1:5" x14ac:dyDescent="0.55000000000000004">
      <c r="A35" s="260">
        <v>13</v>
      </c>
      <c r="B35" s="259" t="s">
        <v>660</v>
      </c>
      <c r="C35" s="23" t="s">
        <v>676</v>
      </c>
      <c r="D35" s="23" t="s">
        <v>677</v>
      </c>
      <c r="E35" s="260" t="s">
        <v>659</v>
      </c>
    </row>
    <row r="36" spans="1:5" x14ac:dyDescent="0.55000000000000004">
      <c r="A36" s="260">
        <v>14</v>
      </c>
      <c r="B36" s="259" t="s">
        <v>660</v>
      </c>
      <c r="C36" s="259" t="s">
        <v>678</v>
      </c>
      <c r="D36" s="23" t="s">
        <v>645</v>
      </c>
      <c r="E36" s="260" t="s">
        <v>659</v>
      </c>
    </row>
    <row r="37" spans="1:5" x14ac:dyDescent="0.55000000000000004">
      <c r="A37" s="260">
        <v>15</v>
      </c>
      <c r="B37" s="23" t="s">
        <v>679</v>
      </c>
      <c r="C37" s="23" t="s">
        <v>678</v>
      </c>
      <c r="D37" s="23" t="s">
        <v>645</v>
      </c>
      <c r="E37" s="260" t="s">
        <v>659</v>
      </c>
    </row>
    <row r="38" spans="1:5" x14ac:dyDescent="0.55000000000000004">
      <c r="A38" s="260">
        <v>16</v>
      </c>
      <c r="B38" s="259" t="s">
        <v>660</v>
      </c>
      <c r="C38" s="259" t="s">
        <v>680</v>
      </c>
      <c r="D38" s="23" t="s">
        <v>647</v>
      </c>
      <c r="E38" s="260" t="s">
        <v>659</v>
      </c>
    </row>
    <row r="39" spans="1:5" x14ac:dyDescent="0.55000000000000004">
      <c r="A39" s="260">
        <v>17</v>
      </c>
      <c r="B39" s="23" t="s">
        <v>661</v>
      </c>
      <c r="C39" s="259" t="s">
        <v>681</v>
      </c>
      <c r="D39" s="23" t="s">
        <v>682</v>
      </c>
      <c r="E39" s="260" t="s">
        <v>659</v>
      </c>
    </row>
    <row r="40" spans="1:5" x14ac:dyDescent="0.55000000000000004">
      <c r="A40" s="260">
        <v>18</v>
      </c>
      <c r="B40" s="259" t="s">
        <v>660</v>
      </c>
      <c r="C40" s="23" t="s">
        <v>683</v>
      </c>
      <c r="D40" s="23" t="s">
        <v>684</v>
      </c>
      <c r="E40" s="260" t="s">
        <v>659</v>
      </c>
    </row>
    <row r="41" spans="1:5" x14ac:dyDescent="0.55000000000000004">
      <c r="A41" s="260">
        <v>19</v>
      </c>
      <c r="B41" s="259" t="s">
        <v>660</v>
      </c>
      <c r="C41" s="23" t="s">
        <v>685</v>
      </c>
      <c r="D41" s="23" t="s">
        <v>686</v>
      </c>
      <c r="E41" s="260" t="s">
        <v>659</v>
      </c>
    </row>
    <row r="42" spans="1:5" x14ac:dyDescent="0.55000000000000004">
      <c r="A42" s="260">
        <v>20</v>
      </c>
      <c r="B42" s="23" t="s">
        <v>661</v>
      </c>
      <c r="C42" s="23" t="s">
        <v>687</v>
      </c>
      <c r="D42" s="23" t="s">
        <v>688</v>
      </c>
      <c r="E42" s="260" t="s">
        <v>659</v>
      </c>
    </row>
    <row r="43" spans="1:5" x14ac:dyDescent="0.55000000000000004">
      <c r="A43" s="260">
        <v>21</v>
      </c>
      <c r="B43" s="259" t="s">
        <v>689</v>
      </c>
      <c r="C43" s="259" t="s">
        <v>690</v>
      </c>
      <c r="D43" s="23" t="s">
        <v>691</v>
      </c>
      <c r="E43" s="260" t="s">
        <v>659</v>
      </c>
    </row>
    <row r="44" spans="1:5" x14ac:dyDescent="0.55000000000000004">
      <c r="A44" s="260">
        <v>22</v>
      </c>
      <c r="B44" s="259" t="s">
        <v>660</v>
      </c>
      <c r="C44" s="23" t="s">
        <v>692</v>
      </c>
      <c r="D44" s="23" t="s">
        <v>653</v>
      </c>
      <c r="E44" s="260" t="s">
        <v>659</v>
      </c>
    </row>
    <row r="45" spans="1:5" x14ac:dyDescent="0.55000000000000004">
      <c r="A45" s="260">
        <v>23</v>
      </c>
      <c r="B45" s="23" t="s">
        <v>661</v>
      </c>
      <c r="C45" s="23" t="s">
        <v>693</v>
      </c>
      <c r="D45" s="23" t="s">
        <v>694</v>
      </c>
      <c r="E45" s="260" t="s">
        <v>659</v>
      </c>
    </row>
    <row r="46" spans="1:5" x14ac:dyDescent="0.55000000000000004">
      <c r="A46" s="260">
        <v>24</v>
      </c>
      <c r="B46" s="259" t="s">
        <v>660</v>
      </c>
      <c r="C46" s="23" t="s">
        <v>695</v>
      </c>
      <c r="D46" s="23" t="s">
        <v>696</v>
      </c>
      <c r="E46" s="260" t="s">
        <v>659</v>
      </c>
    </row>
    <row r="47" spans="1:5" x14ac:dyDescent="0.55000000000000004">
      <c r="A47" s="262">
        <v>25</v>
      </c>
      <c r="B47" s="21" t="s">
        <v>661</v>
      </c>
      <c r="C47" s="21" t="s">
        <v>697</v>
      </c>
      <c r="D47" s="21" t="s">
        <v>698</v>
      </c>
      <c r="E47" s="262" t="s">
        <v>659</v>
      </c>
    </row>
    <row r="48" spans="1:5" x14ac:dyDescent="0.55000000000000004">
      <c r="A48" s="266" t="s">
        <v>699</v>
      </c>
    </row>
    <row r="49" spans="1:5" x14ac:dyDescent="0.55000000000000004">
      <c r="B49" s="16" t="s">
        <v>700</v>
      </c>
    </row>
    <row r="50" spans="1:5" x14ac:dyDescent="0.55000000000000004">
      <c r="B50" s="16" t="s">
        <v>701</v>
      </c>
    </row>
    <row r="51" spans="1:5" x14ac:dyDescent="0.55000000000000004">
      <c r="A51" s="267" t="s">
        <v>702</v>
      </c>
      <c r="B51" s="5"/>
      <c r="C51" s="5"/>
    </row>
    <row r="52" spans="1:5" x14ac:dyDescent="0.55000000000000004">
      <c r="A52" s="268" t="s">
        <v>703</v>
      </c>
      <c r="B52" s="5"/>
      <c r="C52" s="5"/>
    </row>
    <row r="53" spans="1:5" x14ac:dyDescent="0.55000000000000004">
      <c r="A53" s="268" t="s">
        <v>704</v>
      </c>
      <c r="B53" s="5"/>
      <c r="C53" s="5"/>
    </row>
    <row r="54" spans="1:5" x14ac:dyDescent="0.55000000000000004">
      <c r="A54" s="268" t="s">
        <v>705</v>
      </c>
      <c r="B54" s="5"/>
      <c r="C54" s="5"/>
    </row>
    <row r="55" spans="1:5" x14ac:dyDescent="0.55000000000000004">
      <c r="A55" s="268" t="s">
        <v>706</v>
      </c>
      <c r="B55" s="5"/>
      <c r="C55" s="5"/>
    </row>
    <row r="56" spans="1:5" x14ac:dyDescent="0.55000000000000004">
      <c r="A56" s="268" t="s">
        <v>707</v>
      </c>
      <c r="B56" s="5"/>
      <c r="C56" s="5"/>
    </row>
    <row r="58" spans="1:5" x14ac:dyDescent="0.55000000000000004">
      <c r="E58" s="269" t="s">
        <v>611</v>
      </c>
    </row>
  </sheetData>
  <autoFilter ref="A4:E17"/>
  <mergeCells count="13">
    <mergeCell ref="A20:E20"/>
    <mergeCell ref="A21:A22"/>
    <mergeCell ref="B21:B22"/>
    <mergeCell ref="C21:C22"/>
    <mergeCell ref="D21:D22"/>
    <mergeCell ref="E21:E22"/>
    <mergeCell ref="A1:E1"/>
    <mergeCell ref="A2:E2"/>
    <mergeCell ref="A3:A4"/>
    <mergeCell ref="B3:B4"/>
    <mergeCell ref="C3:C4"/>
    <mergeCell ref="D3:D4"/>
    <mergeCell ref="E3:E4"/>
  </mergeCells>
  <pageMargins left="0.94488188976377963" right="0.70866141732283472" top="0.98425196850393704" bottom="0.74803149606299213" header="0.31496062992125984" footer="0.31496062992125984"/>
  <pageSetup paperSize="9" scale="95" orientation="portrait" r:id="rId1"/>
  <headerFooter>
    <oddHeader>Page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30"/>
  <sheetViews>
    <sheetView zoomScale="90" zoomScaleNormal="90" workbookViewId="0">
      <selection activeCell="N11" sqref="N11"/>
    </sheetView>
  </sheetViews>
  <sheetFormatPr defaultColWidth="9.140625" defaultRowHeight="27.75" x14ac:dyDescent="0.65"/>
  <cols>
    <col min="1" max="1" width="19.7109375" style="235" customWidth="1"/>
    <col min="2" max="2" width="12.28515625" style="235" customWidth="1"/>
    <col min="3" max="3" width="11.7109375" style="235" customWidth="1"/>
    <col min="4" max="4" width="12.140625" style="235" customWidth="1"/>
    <col min="5" max="5" width="10.7109375" style="235" customWidth="1"/>
    <col min="6" max="6" width="10.140625" style="235" customWidth="1"/>
    <col min="7" max="7" width="10.28515625" style="235" customWidth="1"/>
    <col min="8" max="8" width="18.5703125" style="235" customWidth="1"/>
    <col min="9" max="9" width="20.28515625" style="235" customWidth="1"/>
    <col min="10" max="10" width="17.28515625" style="235" customWidth="1"/>
    <col min="11" max="16384" width="9.140625" style="235"/>
  </cols>
  <sheetData>
    <row r="1" spans="1:24" x14ac:dyDescent="0.65">
      <c r="A1" s="319" t="s">
        <v>593</v>
      </c>
      <c r="B1" s="319"/>
      <c r="C1" s="319"/>
      <c r="D1" s="319"/>
      <c r="E1" s="319"/>
      <c r="F1" s="319"/>
      <c r="G1" s="319"/>
      <c r="H1" s="319"/>
      <c r="I1" s="319"/>
      <c r="J1" s="319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4" ht="27" customHeight="1" x14ac:dyDescent="0.65">
      <c r="A2" s="234" t="s">
        <v>594</v>
      </c>
      <c r="B2" s="234"/>
      <c r="C2" s="234"/>
      <c r="D2" s="234"/>
      <c r="E2" s="234"/>
      <c r="F2" s="234"/>
      <c r="G2" s="234"/>
      <c r="H2" s="234"/>
      <c r="I2" s="234"/>
      <c r="J2" s="234"/>
      <c r="Q2" s="234"/>
    </row>
    <row r="3" spans="1:24" ht="8.4499999999999993" customHeight="1" x14ac:dyDescent="0.65"/>
    <row r="4" spans="1:24" x14ac:dyDescent="0.65">
      <c r="A4" s="234" t="s">
        <v>595</v>
      </c>
      <c r="B4" s="234"/>
      <c r="C4" s="234"/>
      <c r="D4" s="234"/>
      <c r="E4" s="234"/>
      <c r="F4" s="234"/>
      <c r="G4" s="234"/>
      <c r="H4" s="234"/>
      <c r="I4" s="234"/>
      <c r="J4" s="234"/>
      <c r="Q4" s="234"/>
      <c r="R4" s="234"/>
      <c r="S4" s="234"/>
      <c r="T4" s="234"/>
      <c r="U4" s="234"/>
    </row>
    <row r="5" spans="1:24" ht="12.2" customHeight="1" x14ac:dyDescent="0.65">
      <c r="Q5" s="236"/>
      <c r="R5" s="320"/>
      <c r="S5" s="320"/>
      <c r="T5" s="237"/>
      <c r="U5" s="236"/>
      <c r="V5" s="320"/>
      <c r="W5" s="320"/>
      <c r="X5" s="237"/>
    </row>
    <row r="6" spans="1:24" s="238" customFormat="1" ht="24.75" customHeight="1" x14ac:dyDescent="0.5">
      <c r="A6" s="321" t="s">
        <v>596</v>
      </c>
      <c r="B6" s="321" t="s">
        <v>0</v>
      </c>
      <c r="C6" s="322"/>
      <c r="D6" s="323"/>
      <c r="E6" s="324" t="s">
        <v>597</v>
      </c>
      <c r="F6" s="325"/>
      <c r="G6" s="326"/>
      <c r="H6" s="324" t="s">
        <v>598</v>
      </c>
      <c r="I6" s="325"/>
      <c r="J6" s="326"/>
    </row>
    <row r="7" spans="1:24" s="238" customFormat="1" ht="23.25" customHeight="1" x14ac:dyDescent="0.5">
      <c r="A7" s="321"/>
      <c r="B7" s="239" t="s">
        <v>599</v>
      </c>
      <c r="C7" s="239" t="s">
        <v>600</v>
      </c>
      <c r="D7" s="271" t="s">
        <v>6</v>
      </c>
      <c r="E7" s="270" t="s">
        <v>599</v>
      </c>
      <c r="F7" s="270" t="s">
        <v>600</v>
      </c>
      <c r="G7" s="272" t="s">
        <v>6</v>
      </c>
      <c r="H7" s="273" t="s">
        <v>601</v>
      </c>
      <c r="I7" s="273" t="s">
        <v>602</v>
      </c>
      <c r="J7" s="274" t="s">
        <v>603</v>
      </c>
    </row>
    <row r="8" spans="1:24" ht="28.5" customHeight="1" x14ac:dyDescent="0.65">
      <c r="A8" s="240" t="s">
        <v>604</v>
      </c>
      <c r="B8" s="240"/>
      <c r="C8" s="240"/>
      <c r="D8" s="275">
        <f>SUM(B8:C8)</f>
        <v>0</v>
      </c>
      <c r="E8" s="276">
        <f>IF(MOD(B8,40)&lt;10,ROUNDDOWN(B8/40,0),ROUNDUP(B8/40,0))</f>
        <v>0</v>
      </c>
      <c r="F8" s="276">
        <f>SUM(G8)-E8</f>
        <v>0</v>
      </c>
      <c r="G8" s="276">
        <f>IF(MOD(D8,40)&lt;10,ROUNDDOWN(D8/40,0),ROUNDUP(D8/40,0))</f>
        <v>0</v>
      </c>
      <c r="H8" s="277">
        <f>SUM(E8)*40/12</f>
        <v>0</v>
      </c>
      <c r="I8" s="277">
        <f>SUM(F8)*2</f>
        <v>0</v>
      </c>
      <c r="J8" s="277">
        <f>SUM(H8:I8)</f>
        <v>0</v>
      </c>
    </row>
    <row r="9" spans="1:24" ht="28.5" customHeight="1" x14ac:dyDescent="0.65">
      <c r="A9" s="241" t="s">
        <v>605</v>
      </c>
      <c r="B9" s="241"/>
      <c r="C9" s="241"/>
      <c r="D9" s="278">
        <f>SUM(B9:C9)</f>
        <v>0</v>
      </c>
      <c r="E9" s="279">
        <f t="shared" ref="E9:E13" si="0">IF(MOD(B9,40)&lt;10,ROUNDDOWN(B9/40,0),ROUNDUP(B9/40,0))</f>
        <v>0</v>
      </c>
      <c r="F9" s="279">
        <f t="shared" ref="F9:F13" si="1">SUM(G9)-E9</f>
        <v>0</v>
      </c>
      <c r="G9" s="279">
        <f t="shared" ref="G9:G13" si="2">IF(MOD(D9,40)&lt;10,ROUNDDOWN(D9/40,0),ROUNDUP(D9/40,0))</f>
        <v>0</v>
      </c>
      <c r="H9" s="280">
        <f t="shared" ref="H9:H13" si="3">SUM(E9)*40/12</f>
        <v>0</v>
      </c>
      <c r="I9" s="280">
        <f t="shared" ref="I9:I14" si="4">SUM(F9)*2</f>
        <v>0</v>
      </c>
      <c r="J9" s="280">
        <f t="shared" ref="J9:J13" si="5">SUM(H9:I9)</f>
        <v>0</v>
      </c>
    </row>
    <row r="10" spans="1:24" ht="28.5" customHeight="1" x14ac:dyDescent="0.65">
      <c r="A10" s="241" t="s">
        <v>606</v>
      </c>
      <c r="B10" s="241"/>
      <c r="C10" s="241"/>
      <c r="D10" s="278">
        <f t="shared" ref="D10:D13" si="6">SUM(B10:C10)</f>
        <v>0</v>
      </c>
      <c r="E10" s="279">
        <f t="shared" si="0"/>
        <v>0</v>
      </c>
      <c r="F10" s="279">
        <f t="shared" si="1"/>
        <v>0</v>
      </c>
      <c r="G10" s="279">
        <f t="shared" si="2"/>
        <v>0</v>
      </c>
      <c r="H10" s="280">
        <f t="shared" si="3"/>
        <v>0</v>
      </c>
      <c r="I10" s="280">
        <f t="shared" si="4"/>
        <v>0</v>
      </c>
      <c r="J10" s="280">
        <f t="shared" si="5"/>
        <v>0</v>
      </c>
    </row>
    <row r="11" spans="1:24" ht="28.5" customHeight="1" x14ac:dyDescent="0.65">
      <c r="A11" s="241" t="s">
        <v>607</v>
      </c>
      <c r="B11" s="241"/>
      <c r="C11" s="241"/>
      <c r="D11" s="278">
        <f t="shared" si="6"/>
        <v>0</v>
      </c>
      <c r="E11" s="279">
        <f t="shared" si="0"/>
        <v>0</v>
      </c>
      <c r="F11" s="279">
        <f t="shared" si="1"/>
        <v>0</v>
      </c>
      <c r="G11" s="279">
        <f t="shared" si="2"/>
        <v>0</v>
      </c>
      <c r="H11" s="280">
        <f t="shared" si="3"/>
        <v>0</v>
      </c>
      <c r="I11" s="280">
        <f t="shared" si="4"/>
        <v>0</v>
      </c>
      <c r="J11" s="280">
        <f t="shared" si="5"/>
        <v>0</v>
      </c>
    </row>
    <row r="12" spans="1:24" ht="28.5" customHeight="1" x14ac:dyDescent="0.65">
      <c r="A12" s="241" t="s">
        <v>608</v>
      </c>
      <c r="B12" s="241"/>
      <c r="C12" s="241"/>
      <c r="D12" s="278">
        <f t="shared" si="6"/>
        <v>0</v>
      </c>
      <c r="E12" s="279">
        <f t="shared" si="0"/>
        <v>0</v>
      </c>
      <c r="F12" s="279">
        <f t="shared" si="1"/>
        <v>0</v>
      </c>
      <c r="G12" s="279">
        <f t="shared" si="2"/>
        <v>0</v>
      </c>
      <c r="H12" s="280">
        <f t="shared" si="3"/>
        <v>0</v>
      </c>
      <c r="I12" s="280">
        <f t="shared" si="4"/>
        <v>0</v>
      </c>
      <c r="J12" s="280">
        <f t="shared" si="5"/>
        <v>0</v>
      </c>
    </row>
    <row r="13" spans="1:24" ht="28.5" customHeight="1" x14ac:dyDescent="0.65">
      <c r="A13" s="242" t="s">
        <v>609</v>
      </c>
      <c r="B13" s="242"/>
      <c r="C13" s="242"/>
      <c r="D13" s="281">
        <f t="shared" si="6"/>
        <v>0</v>
      </c>
      <c r="E13" s="282">
        <f t="shared" si="0"/>
        <v>0</v>
      </c>
      <c r="F13" s="282">
        <f t="shared" si="1"/>
        <v>0</v>
      </c>
      <c r="G13" s="282">
        <f t="shared" si="2"/>
        <v>0</v>
      </c>
      <c r="H13" s="283">
        <f t="shared" si="3"/>
        <v>0</v>
      </c>
      <c r="I13" s="283">
        <f t="shared" si="4"/>
        <v>0</v>
      </c>
      <c r="J13" s="283">
        <f t="shared" si="5"/>
        <v>0</v>
      </c>
    </row>
    <row r="14" spans="1:24" s="244" customFormat="1" ht="30.2" customHeight="1" x14ac:dyDescent="0.5">
      <c r="A14" s="243" t="s">
        <v>610</v>
      </c>
      <c r="B14" s="284">
        <f>SUM(B8:B13)</f>
        <v>0</v>
      </c>
      <c r="C14" s="284">
        <f t="shared" ref="C14:G14" si="7">SUM(C8:C13)</f>
        <v>0</v>
      </c>
      <c r="D14" s="284">
        <f t="shared" si="7"/>
        <v>0</v>
      </c>
      <c r="E14" s="284">
        <f t="shared" si="7"/>
        <v>0</v>
      </c>
      <c r="F14" s="284">
        <f t="shared" si="7"/>
        <v>0</v>
      </c>
      <c r="G14" s="284">
        <f t="shared" si="7"/>
        <v>0</v>
      </c>
      <c r="H14" s="285">
        <f>ROUND(((E14)*40/12),0)</f>
        <v>0</v>
      </c>
      <c r="I14" s="285">
        <f t="shared" si="4"/>
        <v>0</v>
      </c>
      <c r="J14" s="285">
        <f>SUM(H14:I14)</f>
        <v>0</v>
      </c>
    </row>
    <row r="15" spans="1:24" ht="14.25" customHeight="1" x14ac:dyDescent="0.65"/>
    <row r="16" spans="1:24" x14ac:dyDescent="0.65">
      <c r="H16" s="245"/>
      <c r="J16" s="246" t="s">
        <v>611</v>
      </c>
    </row>
    <row r="17" spans="1:10" ht="26.45" customHeight="1" x14ac:dyDescent="0.65">
      <c r="A17" s="234" t="s">
        <v>612</v>
      </c>
      <c r="B17" s="234"/>
      <c r="C17" s="234"/>
      <c r="E17" s="234"/>
      <c r="F17" s="234"/>
      <c r="G17" s="234"/>
      <c r="J17" s="247"/>
    </row>
    <row r="18" spans="1:10" ht="30.2" customHeight="1" x14ac:dyDescent="0.65">
      <c r="A18" s="248" t="s">
        <v>613</v>
      </c>
      <c r="B18" s="249">
        <f>IF(G14&lt;=0,0,IF(G14&lt;=2,1,IF(G14&lt;=6,2,IF(G14&lt;=14,3,IF(G14&lt;=23,4,IF(G14&lt;=24,5,IF(G14&lt;=24,1,5)))))))</f>
        <v>0</v>
      </c>
      <c r="D18" s="248" t="s">
        <v>614</v>
      </c>
      <c r="E18" s="249">
        <f>SUM(J14)-B18</f>
        <v>0</v>
      </c>
      <c r="G18" s="248" t="s">
        <v>615</v>
      </c>
      <c r="H18" s="249">
        <f>SUM(J14)</f>
        <v>0</v>
      </c>
    </row>
    <row r="19" spans="1:10" ht="24" customHeight="1" x14ac:dyDescent="0.65">
      <c r="A19" s="248"/>
      <c r="B19" s="250"/>
      <c r="D19" s="248"/>
      <c r="E19" s="250"/>
      <c r="G19" s="248"/>
      <c r="H19" s="250"/>
    </row>
    <row r="20" spans="1:10" ht="33.75" customHeight="1" x14ac:dyDescent="0.65">
      <c r="A20" s="251" t="s">
        <v>616</v>
      </c>
    </row>
    <row r="21" spans="1:10" x14ac:dyDescent="0.65">
      <c r="A21" s="251" t="s">
        <v>617</v>
      </c>
    </row>
    <row r="22" spans="1:10" x14ac:dyDescent="0.65">
      <c r="A22" s="235" t="s">
        <v>618</v>
      </c>
    </row>
    <row r="23" spans="1:10" x14ac:dyDescent="0.65">
      <c r="A23" s="235" t="s">
        <v>619</v>
      </c>
    </row>
    <row r="24" spans="1:10" x14ac:dyDescent="0.65">
      <c r="A24" s="235" t="s">
        <v>620</v>
      </c>
    </row>
    <row r="25" spans="1:10" x14ac:dyDescent="0.65">
      <c r="A25" s="235" t="s">
        <v>621</v>
      </c>
    </row>
    <row r="26" spans="1:10" x14ac:dyDescent="0.65">
      <c r="A26" s="235" t="s">
        <v>622</v>
      </c>
    </row>
    <row r="27" spans="1:10" x14ac:dyDescent="0.65">
      <c r="A27" s="235" t="s">
        <v>623</v>
      </c>
    </row>
    <row r="28" spans="1:10" x14ac:dyDescent="0.65">
      <c r="A28" s="235" t="s">
        <v>624</v>
      </c>
    </row>
    <row r="29" spans="1:10" x14ac:dyDescent="0.65">
      <c r="A29" s="252" t="s">
        <v>625</v>
      </c>
      <c r="B29" s="253"/>
      <c r="C29" s="253"/>
      <c r="D29" s="253"/>
      <c r="E29" s="253"/>
      <c r="F29" s="253"/>
      <c r="G29" s="253"/>
      <c r="H29" s="253"/>
    </row>
    <row r="30" spans="1:10" x14ac:dyDescent="0.65">
      <c r="A30" s="318" t="s">
        <v>626</v>
      </c>
      <c r="B30" s="318"/>
      <c r="C30" s="318"/>
      <c r="D30" s="318"/>
      <c r="E30" s="318"/>
      <c r="F30" s="318"/>
      <c r="G30" s="318"/>
      <c r="H30" s="318"/>
    </row>
  </sheetData>
  <mergeCells count="8">
    <mergeCell ref="A30:H30"/>
    <mergeCell ref="A1:J1"/>
    <mergeCell ref="R5:S5"/>
    <mergeCell ref="V5:W5"/>
    <mergeCell ref="A6:A7"/>
    <mergeCell ref="B6:D6"/>
    <mergeCell ref="E6:G6"/>
    <mergeCell ref="H6:J6"/>
  </mergeCells>
  <pageMargins left="0.70866141732283472" right="0.70866141732283472" top="0.51181102362204722" bottom="0.51181102362204722" header="0.31496062992125984" footer="0.31496062992125984"/>
  <pageSetup paperSize="9" scale="70" orientation="landscape" r:id="rId1"/>
  <headerFooter>
    <oddHeader>&amp;Rแบบ ม.พิเศษ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68" sqref="G68"/>
    </sheetView>
  </sheetViews>
  <sheetFormatPr defaultColWidth="10.28515625" defaultRowHeight="20.65" customHeight="1" x14ac:dyDescent="0.55000000000000004"/>
  <cols>
    <col min="1" max="1" width="8.5703125" style="232" customWidth="1"/>
    <col min="2" max="2" width="27" style="208" customWidth="1"/>
    <col min="3" max="3" width="27.7109375" style="208" customWidth="1"/>
    <col min="4" max="4" width="11.140625" style="208" customWidth="1"/>
    <col min="5" max="5" width="9.7109375" style="208" customWidth="1"/>
    <col min="6" max="6" width="11.85546875" style="208" customWidth="1"/>
    <col min="7" max="7" width="24" style="208" customWidth="1"/>
    <col min="8" max="8" width="11.140625" style="208" customWidth="1"/>
    <col min="9" max="9" width="19.28515625" style="208" customWidth="1"/>
    <col min="10" max="10" width="6.7109375" style="208" customWidth="1"/>
    <col min="11" max="11" width="14.5703125" style="208" customWidth="1"/>
    <col min="12" max="12" width="23.140625" style="208" customWidth="1"/>
    <col min="13" max="13" width="50.5703125" style="207" customWidth="1"/>
    <col min="14" max="16384" width="10.28515625" style="208"/>
  </cols>
  <sheetData>
    <row r="1" spans="1:16" ht="26.25" customHeight="1" x14ac:dyDescent="0.4">
      <c r="A1" s="328" t="s">
        <v>505</v>
      </c>
      <c r="B1" s="328"/>
      <c r="C1" s="328"/>
      <c r="D1" s="328"/>
      <c r="E1" s="328"/>
      <c r="F1" s="329"/>
      <c r="G1" s="329"/>
      <c r="H1" s="329"/>
      <c r="I1" s="329"/>
      <c r="J1" s="329"/>
      <c r="K1" s="329"/>
      <c r="L1" s="328"/>
      <c r="M1" s="328"/>
      <c r="N1" s="207"/>
      <c r="O1" s="207"/>
      <c r="P1" s="207"/>
    </row>
    <row r="2" spans="1:16" ht="11.25" customHeight="1" x14ac:dyDescent="0.4">
      <c r="A2" s="328"/>
      <c r="B2" s="328"/>
      <c r="C2" s="328"/>
      <c r="D2" s="328"/>
      <c r="E2" s="328"/>
      <c r="F2" s="329"/>
      <c r="G2" s="329"/>
      <c r="H2" s="329"/>
      <c r="I2" s="329"/>
      <c r="J2" s="329"/>
      <c r="K2" s="329"/>
      <c r="L2" s="328"/>
      <c r="M2" s="328"/>
    </row>
    <row r="3" spans="1:16" ht="35.25" customHeight="1" x14ac:dyDescent="0.4">
      <c r="A3" s="330" t="s">
        <v>506</v>
      </c>
      <c r="B3" s="330"/>
      <c r="C3" s="330"/>
      <c r="D3" s="330"/>
      <c r="E3" s="330"/>
      <c r="F3" s="331"/>
      <c r="G3" s="331"/>
      <c r="H3" s="331"/>
      <c r="I3" s="331"/>
      <c r="J3" s="331"/>
      <c r="K3" s="331"/>
      <c r="L3" s="330"/>
      <c r="M3" s="330"/>
    </row>
    <row r="4" spans="1:16" s="209" customFormat="1" ht="27.75" customHeight="1" x14ac:dyDescent="0.5">
      <c r="A4" s="332" t="s">
        <v>708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</row>
    <row r="5" spans="1:16" s="209" customFormat="1" ht="31.5" customHeight="1" x14ac:dyDescent="0.55000000000000004">
      <c r="A5" s="333" t="s">
        <v>416</v>
      </c>
      <c r="B5" s="335" t="s">
        <v>350</v>
      </c>
      <c r="C5" s="337" t="s">
        <v>507</v>
      </c>
      <c r="D5" s="337"/>
      <c r="E5" s="337"/>
      <c r="F5" s="338" t="s">
        <v>508</v>
      </c>
      <c r="G5" s="338"/>
      <c r="H5" s="338"/>
      <c r="I5" s="338"/>
      <c r="J5" s="338"/>
      <c r="K5" s="338"/>
      <c r="L5" s="339" t="s">
        <v>509</v>
      </c>
      <c r="M5" s="341" t="s">
        <v>388</v>
      </c>
      <c r="N5" s="210"/>
      <c r="O5" s="210"/>
      <c r="P5" s="211"/>
    </row>
    <row r="6" spans="1:16" ht="30" customHeight="1" x14ac:dyDescent="0.4">
      <c r="A6" s="334"/>
      <c r="B6" s="336"/>
      <c r="C6" s="212" t="s">
        <v>510</v>
      </c>
      <c r="D6" s="212" t="s">
        <v>110</v>
      </c>
      <c r="E6" s="213" t="s">
        <v>110</v>
      </c>
      <c r="F6" s="327" t="s">
        <v>511</v>
      </c>
      <c r="G6" s="327"/>
      <c r="H6" s="327" t="s">
        <v>512</v>
      </c>
      <c r="I6" s="327"/>
      <c r="J6" s="327" t="s">
        <v>513</v>
      </c>
      <c r="K6" s="327"/>
      <c r="L6" s="340"/>
      <c r="M6" s="342"/>
    </row>
    <row r="7" spans="1:16" ht="22.5" customHeight="1" x14ac:dyDescent="0.4">
      <c r="A7" s="214" t="s">
        <v>514</v>
      </c>
      <c r="B7" s="214" t="s">
        <v>515</v>
      </c>
      <c r="C7" s="214" t="s">
        <v>516</v>
      </c>
      <c r="D7" s="214" t="s">
        <v>517</v>
      </c>
      <c r="E7" s="214" t="s">
        <v>518</v>
      </c>
      <c r="F7" s="214" t="s">
        <v>519</v>
      </c>
      <c r="G7" s="214" t="s">
        <v>520</v>
      </c>
      <c r="H7" s="214" t="s">
        <v>521</v>
      </c>
      <c r="I7" s="214" t="s">
        <v>522</v>
      </c>
      <c r="J7" s="214" t="s">
        <v>523</v>
      </c>
      <c r="K7" s="214" t="s">
        <v>524</v>
      </c>
      <c r="L7" s="214" t="s">
        <v>525</v>
      </c>
      <c r="M7" s="214" t="s">
        <v>526</v>
      </c>
    </row>
    <row r="8" spans="1:16" ht="36.75" customHeight="1" x14ac:dyDescent="0.55000000000000004">
      <c r="A8" s="215">
        <v>1</v>
      </c>
      <c r="B8" s="216" t="s">
        <v>537</v>
      </c>
      <c r="C8" s="217" t="s">
        <v>538</v>
      </c>
      <c r="D8" s="218" t="s">
        <v>531</v>
      </c>
      <c r="E8" s="221">
        <v>28716</v>
      </c>
      <c r="F8" s="222" t="s">
        <v>712</v>
      </c>
      <c r="G8" s="222" t="s">
        <v>34</v>
      </c>
      <c r="H8" s="222" t="s">
        <v>713</v>
      </c>
      <c r="I8" s="222" t="s">
        <v>714</v>
      </c>
      <c r="J8" s="222"/>
      <c r="K8" s="222"/>
      <c r="L8" s="222" t="s">
        <v>34</v>
      </c>
      <c r="M8" s="233"/>
    </row>
    <row r="9" spans="1:16" ht="44.25" customHeight="1" x14ac:dyDescent="0.55000000000000004">
      <c r="A9" s="215"/>
      <c r="B9" s="216"/>
      <c r="C9" s="217"/>
      <c r="D9" s="218"/>
      <c r="E9" s="221"/>
      <c r="F9" s="222"/>
      <c r="G9" s="222"/>
      <c r="H9" s="222" t="s">
        <v>530</v>
      </c>
      <c r="I9" s="222" t="s">
        <v>529</v>
      </c>
      <c r="J9" s="222"/>
      <c r="K9" s="222"/>
      <c r="L9" s="222"/>
      <c r="M9" s="233"/>
    </row>
    <row r="10" spans="1:16" ht="36.75" customHeight="1" x14ac:dyDescent="0.55000000000000004">
      <c r="A10" s="215">
        <v>2</v>
      </c>
      <c r="B10" s="216" t="s">
        <v>537</v>
      </c>
      <c r="C10" s="217" t="s">
        <v>539</v>
      </c>
      <c r="D10" s="218" t="s">
        <v>532</v>
      </c>
      <c r="E10" s="221">
        <v>111876</v>
      </c>
      <c r="F10" s="224" t="s">
        <v>715</v>
      </c>
      <c r="G10" s="224" t="s">
        <v>53</v>
      </c>
      <c r="H10" s="224" t="s">
        <v>528</v>
      </c>
      <c r="I10" s="224" t="s">
        <v>529</v>
      </c>
      <c r="J10" s="224"/>
      <c r="K10" s="224"/>
      <c r="L10" s="224" t="s">
        <v>53</v>
      </c>
      <c r="M10" s="217"/>
    </row>
    <row r="11" spans="1:16" s="297" customFormat="1" ht="36.75" customHeight="1" x14ac:dyDescent="0.55000000000000004">
      <c r="A11" s="289">
        <v>3</v>
      </c>
      <c r="B11" s="298" t="s">
        <v>537</v>
      </c>
      <c r="C11" s="292" t="s">
        <v>540</v>
      </c>
      <c r="D11" s="292" t="s">
        <v>532</v>
      </c>
      <c r="E11" s="293">
        <v>6366</v>
      </c>
      <c r="F11" s="295" t="s">
        <v>735</v>
      </c>
      <c r="G11" s="295" t="s">
        <v>741</v>
      </c>
      <c r="H11" s="295" t="s">
        <v>716</v>
      </c>
      <c r="I11" s="294" t="s">
        <v>529</v>
      </c>
      <c r="J11" s="295"/>
      <c r="K11" s="295"/>
      <c r="L11" s="295" t="s">
        <v>49</v>
      </c>
      <c r="M11" s="296"/>
    </row>
    <row r="12" spans="1:16" ht="36.75" customHeight="1" x14ac:dyDescent="0.55000000000000004">
      <c r="A12" s="215">
        <v>4</v>
      </c>
      <c r="B12" s="216" t="s">
        <v>537</v>
      </c>
      <c r="C12" s="217" t="s">
        <v>541</v>
      </c>
      <c r="D12" s="218" t="s">
        <v>26</v>
      </c>
      <c r="E12" s="221">
        <v>28731</v>
      </c>
      <c r="F12" s="222" t="s">
        <v>717</v>
      </c>
      <c r="G12" s="222" t="s">
        <v>39</v>
      </c>
      <c r="H12" s="222"/>
      <c r="I12" s="222"/>
      <c r="J12" s="222"/>
      <c r="K12" s="222"/>
      <c r="L12" s="222" t="s">
        <v>39</v>
      </c>
      <c r="M12" s="229"/>
    </row>
    <row r="13" spans="1:16" ht="36.75" customHeight="1" x14ac:dyDescent="0.55000000000000004">
      <c r="A13" s="215">
        <v>5</v>
      </c>
      <c r="B13" s="216" t="s">
        <v>537</v>
      </c>
      <c r="C13" s="217" t="s">
        <v>542</v>
      </c>
      <c r="D13" s="218" t="s">
        <v>26</v>
      </c>
      <c r="E13" s="221">
        <v>28736</v>
      </c>
      <c r="F13" s="222" t="s">
        <v>718</v>
      </c>
      <c r="G13" s="287" t="s">
        <v>719</v>
      </c>
      <c r="H13" s="222"/>
      <c r="I13" s="222"/>
      <c r="J13" s="222"/>
      <c r="K13" s="222"/>
      <c r="L13" s="222" t="s">
        <v>50</v>
      </c>
      <c r="M13" s="229"/>
    </row>
    <row r="14" spans="1:16" s="297" customFormat="1" ht="36.75" customHeight="1" x14ac:dyDescent="0.55000000000000004">
      <c r="A14" s="289">
        <v>6</v>
      </c>
      <c r="B14" s="298" t="s">
        <v>537</v>
      </c>
      <c r="C14" s="292" t="s">
        <v>543</v>
      </c>
      <c r="D14" s="292" t="s">
        <v>533</v>
      </c>
      <c r="E14" s="293">
        <v>19562</v>
      </c>
      <c r="F14" s="295" t="s">
        <v>717</v>
      </c>
      <c r="G14" s="295" t="s">
        <v>53</v>
      </c>
      <c r="H14" s="295"/>
      <c r="I14" s="295"/>
      <c r="J14" s="295"/>
      <c r="K14" s="295"/>
      <c r="L14" s="295" t="s">
        <v>53</v>
      </c>
      <c r="M14" s="296"/>
    </row>
    <row r="15" spans="1:16" ht="36.75" customHeight="1" x14ac:dyDescent="0.55000000000000004">
      <c r="A15" s="215">
        <v>7</v>
      </c>
      <c r="B15" s="216" t="s">
        <v>537</v>
      </c>
      <c r="C15" s="217" t="s">
        <v>544</v>
      </c>
      <c r="D15" s="218" t="s">
        <v>533</v>
      </c>
      <c r="E15" s="221">
        <v>113144</v>
      </c>
      <c r="F15" s="222" t="s">
        <v>527</v>
      </c>
      <c r="G15" s="222" t="s">
        <v>720</v>
      </c>
      <c r="H15" s="222" t="s">
        <v>528</v>
      </c>
      <c r="I15" s="222" t="s">
        <v>529</v>
      </c>
      <c r="J15" s="222"/>
      <c r="K15" s="222"/>
      <c r="L15" s="222" t="s">
        <v>41</v>
      </c>
      <c r="M15" s="229"/>
    </row>
    <row r="16" spans="1:16" ht="36.75" customHeight="1" x14ac:dyDescent="0.55000000000000004">
      <c r="A16" s="215">
        <v>8</v>
      </c>
      <c r="B16" s="216" t="s">
        <v>537</v>
      </c>
      <c r="C16" s="217" t="s">
        <v>545</v>
      </c>
      <c r="D16" s="218" t="s">
        <v>26</v>
      </c>
      <c r="E16" s="221">
        <v>28286</v>
      </c>
      <c r="F16" s="222" t="s">
        <v>712</v>
      </c>
      <c r="G16" s="222" t="s">
        <v>34</v>
      </c>
      <c r="H16" s="222"/>
      <c r="I16" s="222"/>
      <c r="J16" s="222"/>
      <c r="K16" s="222"/>
      <c r="L16" s="222" t="s">
        <v>34</v>
      </c>
      <c r="M16" s="229"/>
    </row>
    <row r="17" spans="1:13" ht="36.75" customHeight="1" x14ac:dyDescent="0.55000000000000004">
      <c r="A17" s="215">
        <v>9</v>
      </c>
      <c r="B17" s="230" t="s">
        <v>537</v>
      </c>
      <c r="C17" s="217" t="s">
        <v>546</v>
      </c>
      <c r="D17" s="218" t="s">
        <v>26</v>
      </c>
      <c r="E17" s="221">
        <v>121341</v>
      </c>
      <c r="F17" s="222" t="s">
        <v>717</v>
      </c>
      <c r="G17" s="222" t="s">
        <v>34</v>
      </c>
      <c r="H17" s="222"/>
      <c r="I17" s="222"/>
      <c r="J17" s="222"/>
      <c r="K17" s="222"/>
      <c r="L17" s="222" t="s">
        <v>34</v>
      </c>
      <c r="M17" s="229"/>
    </row>
    <row r="18" spans="1:13" ht="36.75" customHeight="1" x14ac:dyDescent="0.55000000000000004">
      <c r="A18" s="215">
        <v>10</v>
      </c>
      <c r="B18" s="216" t="s">
        <v>537</v>
      </c>
      <c r="C18" s="217" t="s">
        <v>547</v>
      </c>
      <c r="D18" s="218" t="s">
        <v>26</v>
      </c>
      <c r="E18" s="221">
        <v>103430</v>
      </c>
      <c r="F18" s="222" t="s">
        <v>717</v>
      </c>
      <c r="G18" s="222" t="s">
        <v>39</v>
      </c>
      <c r="H18" s="222"/>
      <c r="I18" s="222"/>
      <c r="J18" s="222"/>
      <c r="K18" s="222"/>
      <c r="L18" s="222" t="s">
        <v>39</v>
      </c>
      <c r="M18" s="229"/>
    </row>
    <row r="19" spans="1:13" ht="36.75" customHeight="1" x14ac:dyDescent="0.55000000000000004">
      <c r="A19" s="215">
        <v>11</v>
      </c>
      <c r="B19" s="216" t="s">
        <v>537</v>
      </c>
      <c r="C19" s="217" t="s">
        <v>548</v>
      </c>
      <c r="D19" s="218" t="s">
        <v>26</v>
      </c>
      <c r="E19" s="221">
        <v>127162</v>
      </c>
      <c r="F19" s="222" t="s">
        <v>717</v>
      </c>
      <c r="G19" s="222" t="s">
        <v>721</v>
      </c>
      <c r="H19" s="222"/>
      <c r="I19" s="222"/>
      <c r="J19" s="222"/>
      <c r="K19" s="222"/>
      <c r="L19" s="222" t="s">
        <v>37</v>
      </c>
      <c r="M19" s="229"/>
    </row>
    <row r="20" spans="1:13" ht="36.75" customHeight="1" x14ac:dyDescent="0.55000000000000004">
      <c r="A20" s="215">
        <v>12</v>
      </c>
      <c r="B20" s="216" t="s">
        <v>537</v>
      </c>
      <c r="C20" s="217" t="s">
        <v>549</v>
      </c>
      <c r="D20" s="218" t="s">
        <v>26</v>
      </c>
      <c r="E20" s="221">
        <v>127164</v>
      </c>
      <c r="F20" s="224" t="s">
        <v>712</v>
      </c>
      <c r="G20" s="224" t="s">
        <v>34</v>
      </c>
      <c r="H20" s="224"/>
      <c r="I20" s="224"/>
      <c r="J20" s="224"/>
      <c r="K20" s="224"/>
      <c r="L20" s="224" t="s">
        <v>34</v>
      </c>
      <c r="M20" s="229"/>
    </row>
    <row r="21" spans="1:13" ht="36.75" customHeight="1" x14ac:dyDescent="0.55000000000000004">
      <c r="A21" s="215">
        <v>13</v>
      </c>
      <c r="B21" s="216" t="s">
        <v>537</v>
      </c>
      <c r="C21" s="217" t="s">
        <v>550</v>
      </c>
      <c r="D21" s="218" t="s">
        <v>533</v>
      </c>
      <c r="E21" s="221">
        <v>107459</v>
      </c>
      <c r="F21" s="224" t="s">
        <v>715</v>
      </c>
      <c r="G21" s="288" t="s">
        <v>722</v>
      </c>
      <c r="H21" s="224"/>
      <c r="I21" s="224"/>
      <c r="J21" s="224"/>
      <c r="K21" s="224"/>
      <c r="L21" s="224" t="s">
        <v>58</v>
      </c>
      <c r="M21" s="229"/>
    </row>
    <row r="22" spans="1:13" ht="36.75" customHeight="1" x14ac:dyDescent="0.55000000000000004">
      <c r="A22" s="215">
        <v>14</v>
      </c>
      <c r="B22" s="216" t="s">
        <v>537</v>
      </c>
      <c r="C22" s="217" t="s">
        <v>551</v>
      </c>
      <c r="D22" s="218" t="s">
        <v>26</v>
      </c>
      <c r="E22" s="221">
        <v>127906</v>
      </c>
      <c r="F22" s="224" t="s">
        <v>712</v>
      </c>
      <c r="G22" s="224" t="s">
        <v>68</v>
      </c>
      <c r="H22" s="224"/>
      <c r="I22" s="224"/>
      <c r="J22" s="224"/>
      <c r="K22" s="224"/>
      <c r="L22" s="224" t="s">
        <v>68</v>
      </c>
      <c r="M22" s="229"/>
    </row>
    <row r="23" spans="1:13" ht="36.75" customHeight="1" x14ac:dyDescent="0.55000000000000004">
      <c r="A23" s="215">
        <v>15</v>
      </c>
      <c r="B23" s="216" t="s">
        <v>537</v>
      </c>
      <c r="C23" s="217" t="s">
        <v>552</v>
      </c>
      <c r="D23" s="218" t="s">
        <v>26</v>
      </c>
      <c r="E23" s="221">
        <v>28720</v>
      </c>
      <c r="F23" s="224" t="s">
        <v>717</v>
      </c>
      <c r="G23" s="224" t="s">
        <v>33</v>
      </c>
      <c r="H23" s="224" t="s">
        <v>528</v>
      </c>
      <c r="I23" s="224" t="s">
        <v>529</v>
      </c>
      <c r="J23" s="224"/>
      <c r="K23" s="224"/>
      <c r="L23" s="224" t="s">
        <v>33</v>
      </c>
      <c r="M23" s="229"/>
    </row>
    <row r="24" spans="1:13" ht="36.75" customHeight="1" x14ac:dyDescent="0.55000000000000004">
      <c r="A24" s="215">
        <v>16</v>
      </c>
      <c r="B24" s="216" t="s">
        <v>537</v>
      </c>
      <c r="C24" s="217" t="s">
        <v>553</v>
      </c>
      <c r="D24" s="218" t="s">
        <v>26</v>
      </c>
      <c r="E24" s="221">
        <v>28578</v>
      </c>
      <c r="F24" s="224" t="s">
        <v>712</v>
      </c>
      <c r="G24" s="224" t="s">
        <v>53</v>
      </c>
      <c r="H24" s="224"/>
      <c r="I24" s="224"/>
      <c r="J24" s="224"/>
      <c r="K24" s="224"/>
      <c r="L24" s="224" t="s">
        <v>53</v>
      </c>
      <c r="M24" s="229"/>
    </row>
    <row r="25" spans="1:13" ht="36.75" customHeight="1" x14ac:dyDescent="0.55000000000000004">
      <c r="A25" s="215">
        <v>17</v>
      </c>
      <c r="B25" s="216" t="s">
        <v>537</v>
      </c>
      <c r="C25" s="217" t="s">
        <v>554</v>
      </c>
      <c r="D25" s="218" t="s">
        <v>26</v>
      </c>
      <c r="E25" s="221">
        <v>125088</v>
      </c>
      <c r="F25" s="224" t="s">
        <v>723</v>
      </c>
      <c r="G25" s="224" t="s">
        <v>724</v>
      </c>
      <c r="H25" s="224" t="s">
        <v>725</v>
      </c>
      <c r="I25" s="224" t="s">
        <v>726</v>
      </c>
      <c r="J25" s="224"/>
      <c r="K25" s="224"/>
      <c r="L25" s="224" t="s">
        <v>724</v>
      </c>
      <c r="M25" s="229"/>
    </row>
    <row r="26" spans="1:13" ht="36.75" customHeight="1" x14ac:dyDescent="0.55000000000000004">
      <c r="A26" s="215">
        <v>18</v>
      </c>
      <c r="B26" s="216" t="s">
        <v>537</v>
      </c>
      <c r="C26" s="217" t="s">
        <v>555</v>
      </c>
      <c r="D26" s="218" t="s">
        <v>26</v>
      </c>
      <c r="E26" s="221">
        <v>26793</v>
      </c>
      <c r="F26" s="224" t="s">
        <v>712</v>
      </c>
      <c r="G26" s="224" t="s">
        <v>53</v>
      </c>
      <c r="H26" s="224"/>
      <c r="I26" s="224"/>
      <c r="J26" s="224"/>
      <c r="K26" s="224"/>
      <c r="L26" s="224" t="s">
        <v>53</v>
      </c>
      <c r="M26" s="229"/>
    </row>
    <row r="27" spans="1:13" ht="36.75" customHeight="1" x14ac:dyDescent="0.55000000000000004">
      <c r="A27" s="215">
        <v>19</v>
      </c>
      <c r="B27" s="216" t="s">
        <v>537</v>
      </c>
      <c r="C27" s="217" t="s">
        <v>556</v>
      </c>
      <c r="D27" s="218" t="s">
        <v>26</v>
      </c>
      <c r="E27" s="221">
        <v>28558</v>
      </c>
      <c r="F27" s="224" t="s">
        <v>527</v>
      </c>
      <c r="G27" s="224" t="s">
        <v>38</v>
      </c>
      <c r="H27" s="224"/>
      <c r="I27" s="224"/>
      <c r="J27" s="224"/>
      <c r="K27" s="224"/>
      <c r="L27" s="224" t="s">
        <v>38</v>
      </c>
      <c r="M27" s="286"/>
    </row>
    <row r="28" spans="1:13" s="297" customFormat="1" ht="36.75" customHeight="1" x14ac:dyDescent="0.55000000000000004">
      <c r="A28" s="289">
        <v>20</v>
      </c>
      <c r="B28" s="298" t="s">
        <v>537</v>
      </c>
      <c r="C28" s="292" t="s">
        <v>557</v>
      </c>
      <c r="D28" s="292" t="s">
        <v>26</v>
      </c>
      <c r="E28" s="293">
        <v>31773</v>
      </c>
      <c r="F28" s="294" t="s">
        <v>712</v>
      </c>
      <c r="G28" s="297" t="s">
        <v>39</v>
      </c>
      <c r="H28" s="294"/>
      <c r="I28" s="294"/>
      <c r="J28" s="294"/>
      <c r="K28" s="294"/>
      <c r="L28" s="294" t="s">
        <v>39</v>
      </c>
      <c r="M28" s="294"/>
    </row>
    <row r="29" spans="1:13" ht="36.75" customHeight="1" x14ac:dyDescent="0.55000000000000004">
      <c r="A29" s="215">
        <v>21</v>
      </c>
      <c r="B29" s="216" t="s">
        <v>537</v>
      </c>
      <c r="C29" s="217" t="s">
        <v>558</v>
      </c>
      <c r="D29" s="218" t="s">
        <v>26</v>
      </c>
      <c r="E29" s="221">
        <v>2270</v>
      </c>
      <c r="F29" s="222" t="s">
        <v>712</v>
      </c>
      <c r="G29" s="222" t="s">
        <v>39</v>
      </c>
      <c r="H29" s="222" t="s">
        <v>716</v>
      </c>
      <c r="I29" s="222" t="s">
        <v>529</v>
      </c>
      <c r="J29" s="222"/>
      <c r="K29" s="222"/>
      <c r="L29" s="222" t="s">
        <v>39</v>
      </c>
      <c r="M29" s="229"/>
    </row>
    <row r="30" spans="1:13" ht="36.75" customHeight="1" x14ac:dyDescent="0.55000000000000004">
      <c r="A30" s="215">
        <v>22</v>
      </c>
      <c r="B30" s="216" t="s">
        <v>537</v>
      </c>
      <c r="C30" s="217" t="s">
        <v>559</v>
      </c>
      <c r="D30" s="218" t="s">
        <v>26</v>
      </c>
      <c r="E30" s="221">
        <v>2565</v>
      </c>
      <c r="F30" s="224" t="s">
        <v>712</v>
      </c>
      <c r="G30" s="224" t="s">
        <v>51</v>
      </c>
      <c r="H30" s="224"/>
      <c r="I30" s="224"/>
      <c r="J30" s="224"/>
      <c r="K30" s="224"/>
      <c r="L30" s="224" t="s">
        <v>51</v>
      </c>
      <c r="M30" s="229"/>
    </row>
    <row r="31" spans="1:13" ht="36.75" customHeight="1" x14ac:dyDescent="0.55000000000000004">
      <c r="A31" s="215">
        <v>23</v>
      </c>
      <c r="B31" s="216" t="s">
        <v>537</v>
      </c>
      <c r="C31" s="217" t="s">
        <v>560</v>
      </c>
      <c r="D31" s="218" t="s">
        <v>26</v>
      </c>
      <c r="E31" s="221">
        <v>28405</v>
      </c>
      <c r="F31" s="224" t="s">
        <v>727</v>
      </c>
      <c r="G31" s="224" t="s">
        <v>53</v>
      </c>
      <c r="H31" s="224"/>
      <c r="I31" s="224"/>
      <c r="J31" s="224"/>
      <c r="K31" s="224"/>
      <c r="L31" s="224" t="s">
        <v>53</v>
      </c>
      <c r="M31" s="229"/>
    </row>
    <row r="32" spans="1:13" ht="36.75" customHeight="1" x14ac:dyDescent="0.55000000000000004">
      <c r="A32" s="215">
        <v>24</v>
      </c>
      <c r="B32" s="216" t="s">
        <v>537</v>
      </c>
      <c r="C32" s="217" t="s">
        <v>561</v>
      </c>
      <c r="D32" s="226" t="s">
        <v>26</v>
      </c>
      <c r="E32" s="223">
        <v>5796</v>
      </c>
      <c r="F32" s="224" t="s">
        <v>727</v>
      </c>
      <c r="G32" s="224" t="s">
        <v>45</v>
      </c>
      <c r="H32" s="224"/>
      <c r="I32" s="224"/>
      <c r="J32" s="224"/>
      <c r="K32" s="224"/>
      <c r="L32" s="225" t="s">
        <v>45</v>
      </c>
      <c r="M32" s="229"/>
    </row>
    <row r="33" spans="1:13" s="232" customFormat="1" ht="36.75" customHeight="1" x14ac:dyDescent="0.55000000000000004">
      <c r="A33" s="215">
        <v>25</v>
      </c>
      <c r="B33" s="216" t="s">
        <v>537</v>
      </c>
      <c r="C33" s="218" t="s">
        <v>562</v>
      </c>
      <c r="D33" s="218" t="s">
        <v>26</v>
      </c>
      <c r="E33" s="221">
        <v>6470</v>
      </c>
      <c r="F33" s="224" t="s">
        <v>712</v>
      </c>
      <c r="G33" s="224" t="s">
        <v>34</v>
      </c>
      <c r="H33" s="224"/>
      <c r="I33" s="224"/>
      <c r="J33" s="224"/>
      <c r="K33" s="224"/>
      <c r="L33" s="224" t="s">
        <v>34</v>
      </c>
      <c r="M33" s="229"/>
    </row>
    <row r="34" spans="1:13" s="219" customFormat="1" ht="36.75" customHeight="1" x14ac:dyDescent="0.55000000000000004">
      <c r="A34" s="215">
        <v>26</v>
      </c>
      <c r="B34" s="220" t="s">
        <v>537</v>
      </c>
      <c r="C34" s="217" t="s">
        <v>563</v>
      </c>
      <c r="D34" s="218" t="s">
        <v>26</v>
      </c>
      <c r="E34" s="221">
        <v>1493</v>
      </c>
      <c r="F34" s="222" t="s">
        <v>712</v>
      </c>
      <c r="G34" s="222" t="s">
        <v>33</v>
      </c>
      <c r="H34" s="222"/>
      <c r="I34" s="222"/>
      <c r="J34" s="222"/>
      <c r="K34" s="222"/>
      <c r="L34" s="222" t="s">
        <v>33</v>
      </c>
      <c r="M34" s="229"/>
    </row>
    <row r="35" spans="1:13" ht="36.75" customHeight="1" x14ac:dyDescent="0.55000000000000004">
      <c r="A35" s="215">
        <v>27</v>
      </c>
      <c r="B35" s="216" t="s">
        <v>537</v>
      </c>
      <c r="C35" s="217" t="s">
        <v>564</v>
      </c>
      <c r="D35" s="218" t="s">
        <v>26</v>
      </c>
      <c r="E35" s="221" t="s">
        <v>565</v>
      </c>
      <c r="F35" s="222" t="s">
        <v>527</v>
      </c>
      <c r="G35" s="222" t="s">
        <v>34</v>
      </c>
      <c r="H35" s="222" t="s">
        <v>716</v>
      </c>
      <c r="I35" s="222" t="s">
        <v>728</v>
      </c>
      <c r="J35" s="222"/>
      <c r="K35" s="222"/>
      <c r="L35" s="222" t="s">
        <v>34</v>
      </c>
      <c r="M35" s="229"/>
    </row>
    <row r="36" spans="1:13" ht="36.75" customHeight="1" x14ac:dyDescent="0.55000000000000004">
      <c r="A36" s="215">
        <v>28</v>
      </c>
      <c r="B36" s="216" t="s">
        <v>537</v>
      </c>
      <c r="C36" s="217" t="s">
        <v>566</v>
      </c>
      <c r="D36" s="218" t="s">
        <v>26</v>
      </c>
      <c r="E36" s="221">
        <v>125090</v>
      </c>
      <c r="F36" s="222" t="s">
        <v>712</v>
      </c>
      <c r="G36" s="222" t="s">
        <v>724</v>
      </c>
      <c r="H36" s="222"/>
      <c r="I36" s="222"/>
      <c r="J36" s="222"/>
      <c r="K36" s="222"/>
      <c r="L36" s="222" t="s">
        <v>724</v>
      </c>
      <c r="M36" s="229"/>
    </row>
    <row r="37" spans="1:13" s="297" customFormat="1" ht="36.75" customHeight="1" x14ac:dyDescent="0.55000000000000004">
      <c r="A37" s="289">
        <v>29</v>
      </c>
      <c r="B37" s="298" t="s">
        <v>537</v>
      </c>
      <c r="C37" s="292" t="s">
        <v>567</v>
      </c>
      <c r="D37" s="292" t="s">
        <v>533</v>
      </c>
      <c r="E37" s="293">
        <v>28717</v>
      </c>
      <c r="F37" s="295" t="s">
        <v>717</v>
      </c>
      <c r="G37" s="294" t="s">
        <v>740</v>
      </c>
      <c r="H37" s="294"/>
      <c r="I37" s="294"/>
      <c r="J37" s="294"/>
      <c r="K37" s="294"/>
      <c r="L37" s="294" t="s">
        <v>36</v>
      </c>
      <c r="M37" s="296"/>
    </row>
    <row r="38" spans="1:13" s="297" customFormat="1" ht="36.75" customHeight="1" x14ac:dyDescent="0.55000000000000004">
      <c r="A38" s="289">
        <v>30</v>
      </c>
      <c r="B38" s="298" t="s">
        <v>537</v>
      </c>
      <c r="C38" s="292" t="s">
        <v>534</v>
      </c>
      <c r="D38" s="292" t="s">
        <v>26</v>
      </c>
      <c r="E38" s="293">
        <v>121344</v>
      </c>
      <c r="F38" s="295"/>
      <c r="G38" s="295"/>
      <c r="H38" s="295"/>
      <c r="I38" s="295"/>
      <c r="J38" s="295"/>
      <c r="K38" s="295"/>
      <c r="L38" s="295"/>
      <c r="M38" s="296"/>
    </row>
    <row r="39" spans="1:13" ht="36.75" customHeight="1" x14ac:dyDescent="0.55000000000000004">
      <c r="A39" s="215">
        <v>31</v>
      </c>
      <c r="B39" s="216" t="s">
        <v>537</v>
      </c>
      <c r="C39" s="217" t="s">
        <v>568</v>
      </c>
      <c r="D39" s="218" t="s">
        <v>26</v>
      </c>
      <c r="E39" s="221">
        <v>113146</v>
      </c>
      <c r="F39" s="222" t="s">
        <v>729</v>
      </c>
      <c r="G39" s="222" t="s">
        <v>730</v>
      </c>
      <c r="H39" s="222"/>
      <c r="I39" s="222"/>
      <c r="J39" s="222"/>
      <c r="K39" s="222"/>
      <c r="L39" s="222" t="s">
        <v>42</v>
      </c>
      <c r="M39" s="229"/>
    </row>
    <row r="40" spans="1:13" ht="36.75" customHeight="1" x14ac:dyDescent="0.55000000000000004">
      <c r="A40" s="215">
        <v>32</v>
      </c>
      <c r="B40" s="216" t="s">
        <v>537</v>
      </c>
      <c r="C40" s="217" t="s">
        <v>569</v>
      </c>
      <c r="D40" s="218" t="s">
        <v>533</v>
      </c>
      <c r="E40" s="221">
        <v>28431</v>
      </c>
      <c r="F40" s="222" t="s">
        <v>527</v>
      </c>
      <c r="G40" s="222" t="s">
        <v>731</v>
      </c>
      <c r="H40" s="222"/>
      <c r="I40" s="222"/>
      <c r="J40" s="222"/>
      <c r="K40" s="222"/>
      <c r="L40" s="222" t="s">
        <v>49</v>
      </c>
      <c r="M40" s="286"/>
    </row>
    <row r="41" spans="1:13" ht="36.75" customHeight="1" x14ac:dyDescent="0.55000000000000004">
      <c r="A41" s="215"/>
      <c r="B41" s="216"/>
      <c r="C41" s="217"/>
      <c r="D41" s="218"/>
      <c r="E41" s="221"/>
      <c r="F41" s="302" t="s">
        <v>530</v>
      </c>
      <c r="G41" s="222" t="s">
        <v>731</v>
      </c>
      <c r="H41" s="222"/>
      <c r="I41" s="222"/>
      <c r="J41" s="222"/>
      <c r="K41" s="222"/>
      <c r="L41" s="222"/>
      <c r="M41" s="286"/>
    </row>
    <row r="42" spans="1:13" ht="36.75" customHeight="1" x14ac:dyDescent="0.55000000000000004">
      <c r="A42" s="215">
        <v>33</v>
      </c>
      <c r="B42" s="231" t="s">
        <v>537</v>
      </c>
      <c r="C42" s="217" t="s">
        <v>570</v>
      </c>
      <c r="D42" s="218" t="s">
        <v>533</v>
      </c>
      <c r="E42" s="227">
        <v>363</v>
      </c>
      <c r="F42" s="222" t="s">
        <v>712</v>
      </c>
      <c r="G42" s="222" t="s">
        <v>39</v>
      </c>
      <c r="H42" s="222"/>
      <c r="I42" s="222"/>
      <c r="J42" s="222"/>
      <c r="K42" s="222"/>
      <c r="L42" s="228" t="s">
        <v>39</v>
      </c>
      <c r="M42" s="286"/>
    </row>
    <row r="43" spans="1:13" ht="36.75" customHeight="1" x14ac:dyDescent="0.55000000000000004">
      <c r="A43" s="215">
        <v>34</v>
      </c>
      <c r="B43" s="216" t="s">
        <v>537</v>
      </c>
      <c r="C43" s="217" t="s">
        <v>571</v>
      </c>
      <c r="D43" s="218" t="s">
        <v>26</v>
      </c>
      <c r="E43" s="221">
        <v>376</v>
      </c>
      <c r="F43" s="222" t="s">
        <v>527</v>
      </c>
      <c r="G43" s="222" t="s">
        <v>37</v>
      </c>
      <c r="H43" s="222"/>
      <c r="I43" s="222"/>
      <c r="J43" s="222"/>
      <c r="K43" s="222"/>
      <c r="L43" s="222" t="s">
        <v>37</v>
      </c>
      <c r="M43" s="229"/>
    </row>
    <row r="44" spans="1:13" ht="36.75" customHeight="1" x14ac:dyDescent="0.55000000000000004">
      <c r="A44" s="215">
        <v>35</v>
      </c>
      <c r="B44" s="216" t="s">
        <v>537</v>
      </c>
      <c r="C44" s="218" t="s">
        <v>572</v>
      </c>
      <c r="D44" s="218" t="s">
        <v>26</v>
      </c>
      <c r="E44" s="221">
        <v>1064</v>
      </c>
      <c r="F44" s="222" t="s">
        <v>712</v>
      </c>
      <c r="G44" s="222" t="s">
        <v>39</v>
      </c>
      <c r="H44" s="222"/>
      <c r="I44" s="222"/>
      <c r="J44" s="222"/>
      <c r="K44" s="222"/>
      <c r="L44" s="222" t="s">
        <v>39</v>
      </c>
      <c r="M44" s="229"/>
    </row>
    <row r="45" spans="1:13" ht="36.75" customHeight="1" x14ac:dyDescent="0.55000000000000004">
      <c r="A45" s="215">
        <v>36</v>
      </c>
      <c r="B45" s="216" t="s">
        <v>537</v>
      </c>
      <c r="C45" s="217" t="s">
        <v>573</v>
      </c>
      <c r="D45" s="218" t="s">
        <v>26</v>
      </c>
      <c r="E45" s="221">
        <v>4531</v>
      </c>
      <c r="F45" s="222" t="s">
        <v>712</v>
      </c>
      <c r="G45" s="222" t="s">
        <v>33</v>
      </c>
      <c r="H45" s="222"/>
      <c r="I45" s="222"/>
      <c r="J45" s="222"/>
      <c r="K45" s="222"/>
      <c r="L45" s="222" t="s">
        <v>33</v>
      </c>
      <c r="M45" s="229"/>
    </row>
    <row r="46" spans="1:13" s="297" customFormat="1" ht="36.75" customHeight="1" x14ac:dyDescent="0.55000000000000004">
      <c r="A46" s="289">
        <v>37</v>
      </c>
      <c r="B46" s="298" t="s">
        <v>537</v>
      </c>
      <c r="C46" s="292" t="s">
        <v>534</v>
      </c>
      <c r="D46" s="292" t="s">
        <v>26</v>
      </c>
      <c r="E46" s="293">
        <v>2198</v>
      </c>
      <c r="F46" s="294"/>
      <c r="G46" s="294"/>
      <c r="H46" s="294"/>
      <c r="I46" s="294"/>
      <c r="J46" s="294"/>
      <c r="K46" s="294"/>
      <c r="L46" s="294"/>
      <c r="M46" s="296"/>
    </row>
    <row r="47" spans="1:13" ht="36.75" customHeight="1" x14ac:dyDescent="0.55000000000000004">
      <c r="A47" s="215">
        <v>38</v>
      </c>
      <c r="B47" s="216" t="s">
        <v>537</v>
      </c>
      <c r="C47" s="217" t="s">
        <v>574</v>
      </c>
      <c r="D47" s="218" t="s">
        <v>533</v>
      </c>
      <c r="E47" s="221">
        <v>22240</v>
      </c>
      <c r="F47" s="224" t="s">
        <v>717</v>
      </c>
      <c r="G47" s="224" t="s">
        <v>33</v>
      </c>
      <c r="H47" s="224"/>
      <c r="I47" s="224"/>
      <c r="J47" s="224"/>
      <c r="K47" s="224"/>
      <c r="L47" s="224" t="s">
        <v>33</v>
      </c>
      <c r="M47" s="229"/>
    </row>
    <row r="48" spans="1:13" ht="36.75" customHeight="1" x14ac:dyDescent="0.55000000000000004">
      <c r="A48" s="215">
        <v>39</v>
      </c>
      <c r="B48" s="216" t="s">
        <v>537</v>
      </c>
      <c r="C48" s="217" t="s">
        <v>575</v>
      </c>
      <c r="D48" s="218" t="s">
        <v>26</v>
      </c>
      <c r="E48" s="221">
        <v>66337</v>
      </c>
      <c r="F48" s="224" t="s">
        <v>727</v>
      </c>
      <c r="G48" s="224" t="s">
        <v>53</v>
      </c>
      <c r="H48" s="224" t="s">
        <v>528</v>
      </c>
      <c r="I48" s="224" t="s">
        <v>529</v>
      </c>
      <c r="J48" s="224"/>
      <c r="K48" s="224"/>
      <c r="L48" s="224" t="s">
        <v>53</v>
      </c>
      <c r="M48" s="229"/>
    </row>
    <row r="49" spans="1:13" s="297" customFormat="1" ht="36.75" customHeight="1" x14ac:dyDescent="0.55000000000000004">
      <c r="A49" s="289">
        <v>40</v>
      </c>
      <c r="B49" s="298" t="s">
        <v>537</v>
      </c>
      <c r="C49" s="292" t="s">
        <v>576</v>
      </c>
      <c r="D49" s="292" t="s">
        <v>533</v>
      </c>
      <c r="E49" s="293">
        <v>3010</v>
      </c>
      <c r="F49" s="294" t="s">
        <v>727</v>
      </c>
      <c r="G49" s="294" t="s">
        <v>53</v>
      </c>
      <c r="H49" s="294"/>
      <c r="I49" s="294"/>
      <c r="J49" s="294"/>
      <c r="K49" s="294"/>
      <c r="L49" s="294" t="s">
        <v>53</v>
      </c>
      <c r="M49" s="296"/>
    </row>
    <row r="50" spans="1:13" s="297" customFormat="1" ht="36.75" customHeight="1" x14ac:dyDescent="0.55000000000000004">
      <c r="A50" s="289"/>
      <c r="B50" s="298"/>
      <c r="C50" s="292"/>
      <c r="D50" s="292"/>
      <c r="E50" s="293"/>
      <c r="F50" s="302" t="s">
        <v>530</v>
      </c>
      <c r="G50" s="294" t="s">
        <v>53</v>
      </c>
      <c r="H50" s="294"/>
      <c r="I50" s="294"/>
      <c r="J50" s="294"/>
      <c r="K50" s="294"/>
      <c r="L50" s="294"/>
      <c r="M50" s="296"/>
    </row>
    <row r="51" spans="1:13" ht="36.75" customHeight="1" x14ac:dyDescent="0.55000000000000004">
      <c r="A51" s="215">
        <v>41</v>
      </c>
      <c r="B51" s="220" t="s">
        <v>537</v>
      </c>
      <c r="C51" s="217" t="s">
        <v>577</v>
      </c>
      <c r="D51" s="218" t="s">
        <v>26</v>
      </c>
      <c r="E51" s="221">
        <v>66735</v>
      </c>
      <c r="F51" s="222" t="s">
        <v>527</v>
      </c>
      <c r="G51" s="222" t="s">
        <v>732</v>
      </c>
      <c r="H51" s="222"/>
      <c r="I51" s="222"/>
      <c r="J51" s="222"/>
      <c r="K51" s="222"/>
      <c r="L51" s="222" t="s">
        <v>733</v>
      </c>
      <c r="M51" s="229"/>
    </row>
    <row r="52" spans="1:13" s="297" customFormat="1" ht="36.75" customHeight="1" x14ac:dyDescent="0.55000000000000004">
      <c r="A52" s="289">
        <v>42</v>
      </c>
      <c r="B52" s="290" t="s">
        <v>537</v>
      </c>
      <c r="C52" s="291" t="s">
        <v>578</v>
      </c>
      <c r="D52" s="292" t="s">
        <v>533</v>
      </c>
      <c r="E52" s="293">
        <v>67133</v>
      </c>
      <c r="F52" s="294" t="s">
        <v>527</v>
      </c>
      <c r="G52" s="294" t="s">
        <v>38</v>
      </c>
      <c r="H52" s="295"/>
      <c r="I52" s="295"/>
      <c r="J52" s="295"/>
      <c r="K52" s="295"/>
      <c r="L52" s="295" t="s">
        <v>38</v>
      </c>
      <c r="M52" s="296"/>
    </row>
    <row r="53" spans="1:13" ht="36.75" customHeight="1" x14ac:dyDescent="0.55000000000000004">
      <c r="A53" s="215">
        <v>43</v>
      </c>
      <c r="B53" s="216" t="s">
        <v>537</v>
      </c>
      <c r="C53" s="217" t="s">
        <v>579</v>
      </c>
      <c r="D53" s="218" t="s">
        <v>26</v>
      </c>
      <c r="E53" s="221">
        <v>66375</v>
      </c>
      <c r="F53" s="222" t="s">
        <v>712</v>
      </c>
      <c r="G53" s="222" t="s">
        <v>39</v>
      </c>
      <c r="H53" s="222" t="s">
        <v>716</v>
      </c>
      <c r="I53" s="222" t="s">
        <v>529</v>
      </c>
      <c r="J53" s="222"/>
      <c r="K53" s="222"/>
      <c r="L53" s="222" t="s">
        <v>39</v>
      </c>
      <c r="M53" s="229"/>
    </row>
    <row r="54" spans="1:13" ht="36.75" customHeight="1" x14ac:dyDescent="0.55000000000000004">
      <c r="A54" s="215">
        <v>44</v>
      </c>
      <c r="B54" s="216" t="s">
        <v>537</v>
      </c>
      <c r="C54" s="217" t="s">
        <v>580</v>
      </c>
      <c r="D54" s="218" t="s">
        <v>26</v>
      </c>
      <c r="E54" s="221">
        <v>28735</v>
      </c>
      <c r="F54" s="222" t="s">
        <v>727</v>
      </c>
      <c r="G54" s="222" t="s">
        <v>734</v>
      </c>
      <c r="H54" s="222"/>
      <c r="I54" s="222"/>
      <c r="J54" s="222"/>
      <c r="K54" s="222"/>
      <c r="L54" s="222" t="s">
        <v>743</v>
      </c>
      <c r="M54" s="229"/>
    </row>
    <row r="55" spans="1:13" s="297" customFormat="1" ht="36.75" customHeight="1" x14ac:dyDescent="0.55000000000000004">
      <c r="A55" s="289">
        <v>45</v>
      </c>
      <c r="B55" s="298" t="s">
        <v>537</v>
      </c>
      <c r="C55" s="292" t="s">
        <v>581</v>
      </c>
      <c r="D55" s="299" t="s">
        <v>533</v>
      </c>
      <c r="E55" s="300">
        <v>66329</v>
      </c>
      <c r="F55" s="294" t="s">
        <v>712</v>
      </c>
      <c r="G55" s="294" t="s">
        <v>33</v>
      </c>
      <c r="H55" s="294"/>
      <c r="I55" s="294"/>
      <c r="J55" s="294"/>
      <c r="K55" s="294"/>
      <c r="L55" s="301" t="s">
        <v>33</v>
      </c>
      <c r="M55" s="296"/>
    </row>
    <row r="56" spans="1:13" ht="36.75" customHeight="1" x14ac:dyDescent="0.55000000000000004">
      <c r="A56" s="215">
        <v>46</v>
      </c>
      <c r="B56" s="216" t="s">
        <v>537</v>
      </c>
      <c r="C56" s="217" t="s">
        <v>582</v>
      </c>
      <c r="D56" s="218" t="s">
        <v>26</v>
      </c>
      <c r="E56" s="221">
        <v>72543</v>
      </c>
      <c r="F56" s="222" t="s">
        <v>712</v>
      </c>
      <c r="G56" s="222" t="s">
        <v>34</v>
      </c>
      <c r="H56" s="222"/>
      <c r="I56" s="222"/>
      <c r="J56" s="222"/>
      <c r="K56" s="222"/>
      <c r="L56" s="222" t="s">
        <v>34</v>
      </c>
      <c r="M56" s="229"/>
    </row>
    <row r="57" spans="1:13" ht="36.75" customHeight="1" x14ac:dyDescent="0.55000000000000004">
      <c r="A57" s="215">
        <v>47</v>
      </c>
      <c r="B57" s="216" t="s">
        <v>537</v>
      </c>
      <c r="C57" s="217" t="s">
        <v>583</v>
      </c>
      <c r="D57" s="218" t="s">
        <v>26</v>
      </c>
      <c r="E57" s="221">
        <v>28719</v>
      </c>
      <c r="F57" s="222" t="s">
        <v>735</v>
      </c>
      <c r="G57" s="222" t="s">
        <v>736</v>
      </c>
      <c r="H57" s="222" t="s">
        <v>528</v>
      </c>
      <c r="I57" s="222" t="s">
        <v>529</v>
      </c>
      <c r="J57" s="222"/>
      <c r="K57" s="222"/>
      <c r="L57" s="222" t="s">
        <v>49</v>
      </c>
      <c r="M57" s="229"/>
    </row>
    <row r="58" spans="1:13" s="297" customFormat="1" ht="36.75" customHeight="1" x14ac:dyDescent="0.55000000000000004">
      <c r="A58" s="289">
        <v>48</v>
      </c>
      <c r="B58" s="298" t="s">
        <v>537</v>
      </c>
      <c r="C58" s="292" t="s">
        <v>584</v>
      </c>
      <c r="D58" s="292" t="s">
        <v>533</v>
      </c>
      <c r="E58" s="293">
        <v>100611</v>
      </c>
      <c r="F58" s="295" t="s">
        <v>712</v>
      </c>
      <c r="G58" s="295" t="s">
        <v>34</v>
      </c>
      <c r="H58" s="295"/>
      <c r="I58" s="295"/>
      <c r="J58" s="295"/>
      <c r="K58" s="295"/>
      <c r="L58" s="295" t="s">
        <v>34</v>
      </c>
      <c r="M58" s="296"/>
    </row>
    <row r="59" spans="1:13" ht="36.75" customHeight="1" x14ac:dyDescent="0.55000000000000004">
      <c r="A59" s="215">
        <v>49</v>
      </c>
      <c r="B59" s="216" t="s">
        <v>537</v>
      </c>
      <c r="C59" s="217" t="s">
        <v>585</v>
      </c>
      <c r="D59" s="218" t="s">
        <v>26</v>
      </c>
      <c r="E59" s="221">
        <v>3777</v>
      </c>
      <c r="F59" s="222" t="s">
        <v>712</v>
      </c>
      <c r="G59" s="222" t="s">
        <v>737</v>
      </c>
      <c r="H59" s="222"/>
      <c r="I59" s="222"/>
      <c r="J59" s="222"/>
      <c r="K59" s="222"/>
      <c r="L59" s="222" t="s">
        <v>737</v>
      </c>
      <c r="M59" s="229"/>
    </row>
    <row r="60" spans="1:13" s="297" customFormat="1" ht="36.75" customHeight="1" x14ac:dyDescent="0.55000000000000004">
      <c r="A60" s="289">
        <v>50</v>
      </c>
      <c r="B60" s="298" t="s">
        <v>537</v>
      </c>
      <c r="C60" s="292" t="s">
        <v>534</v>
      </c>
      <c r="D60" s="292" t="s">
        <v>533</v>
      </c>
      <c r="E60" s="293">
        <v>1818</v>
      </c>
      <c r="F60" s="295"/>
      <c r="H60" s="295"/>
      <c r="I60" s="295"/>
      <c r="J60" s="295"/>
      <c r="K60" s="295"/>
      <c r="L60" s="295"/>
      <c r="M60" s="295"/>
    </row>
    <row r="61" spans="1:13" ht="36.75" customHeight="1" x14ac:dyDescent="0.55000000000000004">
      <c r="A61" s="215">
        <v>51</v>
      </c>
      <c r="B61" s="216" t="s">
        <v>537</v>
      </c>
      <c r="C61" s="217" t="s">
        <v>586</v>
      </c>
      <c r="D61" s="218" t="s">
        <v>26</v>
      </c>
      <c r="E61" s="221">
        <v>28489</v>
      </c>
      <c r="F61" s="222" t="s">
        <v>715</v>
      </c>
      <c r="G61" s="222" t="s">
        <v>41</v>
      </c>
      <c r="H61" s="222"/>
      <c r="I61" s="222"/>
      <c r="J61" s="222"/>
      <c r="K61" s="222"/>
      <c r="L61" s="222" t="s">
        <v>41</v>
      </c>
      <c r="M61" s="229"/>
    </row>
    <row r="62" spans="1:13" ht="36.75" customHeight="1" x14ac:dyDescent="0.55000000000000004">
      <c r="A62" s="215">
        <v>52</v>
      </c>
      <c r="B62" s="216" t="s">
        <v>537</v>
      </c>
      <c r="C62" s="217" t="s">
        <v>587</v>
      </c>
      <c r="D62" s="218" t="s">
        <v>26</v>
      </c>
      <c r="E62" s="221">
        <v>107331</v>
      </c>
      <c r="F62" s="222" t="s">
        <v>727</v>
      </c>
      <c r="G62" s="222" t="s">
        <v>58</v>
      </c>
      <c r="H62" s="222" t="s">
        <v>738</v>
      </c>
      <c r="I62" s="222" t="s">
        <v>739</v>
      </c>
      <c r="J62" s="222"/>
      <c r="K62" s="222"/>
      <c r="L62" s="222" t="s">
        <v>58</v>
      </c>
      <c r="M62" s="229"/>
    </row>
    <row r="63" spans="1:13" ht="36.75" customHeight="1" x14ac:dyDescent="0.55000000000000004">
      <c r="A63" s="215"/>
      <c r="B63" s="216"/>
      <c r="C63" s="217"/>
      <c r="D63" s="218"/>
      <c r="E63" s="221"/>
      <c r="F63" s="302" t="s">
        <v>530</v>
      </c>
      <c r="G63" s="222" t="s">
        <v>58</v>
      </c>
      <c r="H63" s="222"/>
      <c r="I63" s="222"/>
      <c r="J63" s="222"/>
      <c r="K63" s="222"/>
      <c r="L63" s="222"/>
      <c r="M63" s="229"/>
    </row>
    <row r="64" spans="1:13" ht="36.75" customHeight="1" x14ac:dyDescent="0.55000000000000004">
      <c r="A64" s="215">
        <v>53</v>
      </c>
      <c r="B64" s="216" t="s">
        <v>537</v>
      </c>
      <c r="C64" s="217" t="s">
        <v>588</v>
      </c>
      <c r="D64" s="218" t="s">
        <v>26</v>
      </c>
      <c r="E64" s="221">
        <v>23678</v>
      </c>
      <c r="F64" s="222" t="s">
        <v>712</v>
      </c>
      <c r="G64" s="222" t="s">
        <v>33</v>
      </c>
      <c r="H64" s="222"/>
      <c r="I64" s="222"/>
      <c r="J64" s="222"/>
      <c r="K64" s="222"/>
      <c r="L64" s="222" t="s">
        <v>33</v>
      </c>
      <c r="M64" s="229"/>
    </row>
    <row r="65" spans="1:13" s="297" customFormat="1" ht="36.75" customHeight="1" x14ac:dyDescent="0.55000000000000004">
      <c r="A65" s="289">
        <v>54</v>
      </c>
      <c r="B65" s="298" t="s">
        <v>537</v>
      </c>
      <c r="C65" s="292" t="s">
        <v>536</v>
      </c>
      <c r="D65" s="292" t="s">
        <v>533</v>
      </c>
      <c r="E65" s="293" t="s">
        <v>589</v>
      </c>
      <c r="F65" s="295"/>
      <c r="G65" s="295"/>
      <c r="H65" s="295"/>
      <c r="I65" s="295"/>
      <c r="J65" s="295"/>
      <c r="K65" s="295"/>
      <c r="L65" s="295"/>
      <c r="M65" s="296"/>
    </row>
    <row r="66" spans="1:13" s="297" customFormat="1" ht="36.75" customHeight="1" x14ac:dyDescent="0.55000000000000004">
      <c r="A66" s="289">
        <v>55</v>
      </c>
      <c r="B66" s="298" t="s">
        <v>537</v>
      </c>
      <c r="C66" s="292" t="s">
        <v>590</v>
      </c>
      <c r="D66" s="292" t="s">
        <v>26</v>
      </c>
      <c r="E66" s="293">
        <v>28530</v>
      </c>
      <c r="F66" s="294" t="s">
        <v>717</v>
      </c>
      <c r="G66" s="294" t="s">
        <v>33</v>
      </c>
      <c r="H66" s="294"/>
      <c r="I66" s="294"/>
      <c r="J66" s="294"/>
      <c r="K66" s="294"/>
      <c r="L66" s="294" t="s">
        <v>33</v>
      </c>
      <c r="M66" s="296"/>
    </row>
    <row r="67" spans="1:13" s="297" customFormat="1" ht="36.75" customHeight="1" x14ac:dyDescent="0.55000000000000004">
      <c r="A67" s="289">
        <v>56</v>
      </c>
      <c r="B67" s="298" t="s">
        <v>537</v>
      </c>
      <c r="C67" s="292" t="s">
        <v>591</v>
      </c>
      <c r="D67" s="292" t="s">
        <v>533</v>
      </c>
      <c r="E67" s="293">
        <v>58129</v>
      </c>
      <c r="F67" s="295" t="s">
        <v>527</v>
      </c>
      <c r="G67" s="295" t="s">
        <v>36</v>
      </c>
      <c r="H67" s="295" t="s">
        <v>725</v>
      </c>
      <c r="I67" s="295" t="s">
        <v>36</v>
      </c>
      <c r="J67" s="295"/>
      <c r="K67" s="295"/>
      <c r="L67" s="295" t="s">
        <v>36</v>
      </c>
      <c r="M67" s="296"/>
    </row>
    <row r="68" spans="1:13" s="297" customFormat="1" ht="36.75" customHeight="1" x14ac:dyDescent="0.55000000000000004">
      <c r="A68" s="289">
        <v>57</v>
      </c>
      <c r="B68" s="298" t="s">
        <v>537</v>
      </c>
      <c r="C68" s="292" t="s">
        <v>535</v>
      </c>
      <c r="D68" s="292" t="s">
        <v>26</v>
      </c>
      <c r="E68" s="293">
        <v>125671</v>
      </c>
      <c r="F68" s="295"/>
      <c r="G68" s="295"/>
      <c r="H68" s="295"/>
      <c r="I68" s="295"/>
      <c r="J68" s="295"/>
      <c r="K68" s="295"/>
      <c r="L68" s="295"/>
      <c r="M68" s="296"/>
    </row>
    <row r="69" spans="1:13" s="297" customFormat="1" ht="36.75" customHeight="1" x14ac:dyDescent="0.55000000000000004">
      <c r="A69" s="289">
        <v>58</v>
      </c>
      <c r="B69" s="298" t="s">
        <v>537</v>
      </c>
      <c r="C69" s="292" t="s">
        <v>592</v>
      </c>
      <c r="D69" s="292" t="s">
        <v>26</v>
      </c>
      <c r="E69" s="293">
        <v>128370</v>
      </c>
      <c r="F69" s="294" t="s">
        <v>717</v>
      </c>
      <c r="G69" s="294" t="s">
        <v>39</v>
      </c>
      <c r="H69" s="294" t="s">
        <v>716</v>
      </c>
      <c r="I69" s="294" t="s">
        <v>742</v>
      </c>
      <c r="J69" s="294"/>
      <c r="K69" s="294"/>
      <c r="L69" s="294" t="s">
        <v>39</v>
      </c>
      <c r="M69" s="296"/>
    </row>
    <row r="70" spans="1:13" ht="26.25" customHeight="1" x14ac:dyDescent="0.55000000000000004"/>
  </sheetData>
  <mergeCells count="12">
    <mergeCell ref="H6:I6"/>
    <mergeCell ref="J6:K6"/>
    <mergeCell ref="A1:M2"/>
    <mergeCell ref="A3:M3"/>
    <mergeCell ref="A4:M4"/>
    <mergeCell ref="A5:A6"/>
    <mergeCell ref="B5:B6"/>
    <mergeCell ref="C5:E5"/>
    <mergeCell ref="F5:K5"/>
    <mergeCell ref="L5:L6"/>
    <mergeCell ref="M5:M6"/>
    <mergeCell ref="F6:G6"/>
  </mergeCells>
  <printOptions horizontalCentered="1" verticalCentered="1"/>
  <pageMargins left="0.7" right="0.7" top="0.75" bottom="0.75" header="0.3" footer="0.3"/>
  <pageSetup paperSize="9" scale="65" orientation="landscape" r:id="rId1"/>
  <headerFooter>
    <oddFooter>หน้าที่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59"/>
  <sheetViews>
    <sheetView zoomScale="90" zoomScaleNormal="90" workbookViewId="0">
      <selection activeCell="G39" sqref="G39"/>
    </sheetView>
  </sheetViews>
  <sheetFormatPr defaultColWidth="9.140625" defaultRowHeight="24" x14ac:dyDescent="0.55000000000000004"/>
  <cols>
    <col min="1" max="1" width="4.7109375" style="16" customWidth="1"/>
    <col min="2" max="2" width="16.7109375" style="16" customWidth="1"/>
    <col min="3" max="3" width="11.28515625" style="16" customWidth="1"/>
    <col min="4" max="4" width="13.28515625" style="16" customWidth="1"/>
    <col min="5" max="5" width="10.140625" style="16" bestFit="1" customWidth="1"/>
    <col min="6" max="6" width="2.5703125" style="16" customWidth="1"/>
    <col min="7" max="7" width="27.7109375" style="16" customWidth="1"/>
    <col min="8" max="8" width="8" style="16" customWidth="1"/>
    <col min="9" max="9" width="9.7109375" style="16" customWidth="1"/>
    <col min="10" max="10" width="8.7109375" style="16" customWidth="1"/>
    <col min="11" max="11" width="7.7109375" style="16" customWidth="1"/>
    <col min="12" max="16384" width="9.140625" style="16"/>
  </cols>
  <sheetData>
    <row r="1" spans="1:20" ht="27.75" x14ac:dyDescent="0.65">
      <c r="A1" s="66" t="s">
        <v>480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20" x14ac:dyDescent="0.55000000000000004">
      <c r="A2" s="94" t="s">
        <v>127</v>
      </c>
      <c r="B2" s="91"/>
      <c r="C2" s="91"/>
      <c r="D2" s="91"/>
      <c r="E2" s="91"/>
    </row>
    <row r="3" spans="1:20" x14ac:dyDescent="0.55000000000000004">
      <c r="A3" s="95">
        <v>1</v>
      </c>
      <c r="B3" s="91" t="s">
        <v>358</v>
      </c>
      <c r="C3" s="91"/>
      <c r="D3" s="110" t="s">
        <v>711</v>
      </c>
      <c r="G3" s="105" t="str">
        <f>IF(D3="","",IF(LEN(D3)=8,"","**กรุณากรอกรหัส DMC ให้ครบ 8 หลัก**"))</f>
        <v/>
      </c>
    </row>
    <row r="4" spans="1:20" x14ac:dyDescent="0.55000000000000004">
      <c r="A4" s="95">
        <v>2</v>
      </c>
      <c r="B4" s="91" t="s">
        <v>2</v>
      </c>
      <c r="C4" s="343" t="s">
        <v>537</v>
      </c>
      <c r="D4" s="343"/>
      <c r="E4" s="343"/>
      <c r="G4" s="19" t="s">
        <v>325</v>
      </c>
      <c r="H4" s="76"/>
      <c r="I4" s="17" t="s">
        <v>321</v>
      </c>
    </row>
    <row r="5" spans="1:20" x14ac:dyDescent="0.55000000000000004">
      <c r="A5" s="95">
        <v>3</v>
      </c>
      <c r="B5" s="91" t="s">
        <v>130</v>
      </c>
      <c r="C5" s="343" t="s">
        <v>709</v>
      </c>
      <c r="D5" s="343"/>
      <c r="E5" s="343"/>
      <c r="G5" s="19" t="s">
        <v>326</v>
      </c>
      <c r="H5" s="83"/>
      <c r="I5" s="17" t="s">
        <v>324</v>
      </c>
    </row>
    <row r="6" spans="1:20" x14ac:dyDescent="0.55000000000000004">
      <c r="A6" s="95"/>
      <c r="B6" s="93" t="s">
        <v>82</v>
      </c>
      <c r="C6" s="348" t="s">
        <v>710</v>
      </c>
      <c r="D6" s="349"/>
      <c r="E6" s="350"/>
      <c r="G6" s="19" t="s">
        <v>327</v>
      </c>
    </row>
    <row r="7" spans="1:20" x14ac:dyDescent="0.55000000000000004">
      <c r="A7" s="95"/>
      <c r="B7" s="93" t="s">
        <v>3</v>
      </c>
      <c r="C7" s="348" t="s">
        <v>417</v>
      </c>
      <c r="D7" s="349"/>
      <c r="E7" s="350"/>
      <c r="G7" s="19" t="s">
        <v>328</v>
      </c>
    </row>
    <row r="8" spans="1:20" x14ac:dyDescent="0.55000000000000004">
      <c r="A8" s="95">
        <v>4</v>
      </c>
      <c r="B8" s="91" t="s">
        <v>131</v>
      </c>
      <c r="C8" s="351" t="s">
        <v>474</v>
      </c>
      <c r="D8" s="352"/>
      <c r="E8" s="353"/>
      <c r="G8" s="19" t="s">
        <v>329</v>
      </c>
    </row>
    <row r="9" spans="1:20" x14ac:dyDescent="0.55000000000000004">
      <c r="A9" s="95">
        <v>5</v>
      </c>
      <c r="B9" s="91" t="s">
        <v>101</v>
      </c>
      <c r="C9" s="351" t="s">
        <v>98</v>
      </c>
      <c r="D9" s="352"/>
      <c r="E9" s="353"/>
      <c r="F9" s="47"/>
      <c r="G9" s="84" t="s">
        <v>133</v>
      </c>
    </row>
    <row r="10" spans="1:20" x14ac:dyDescent="0.55000000000000004">
      <c r="A10" s="95">
        <v>6</v>
      </c>
      <c r="B10" s="91" t="s">
        <v>104</v>
      </c>
      <c r="C10" s="91"/>
      <c r="D10" s="102">
        <v>1106</v>
      </c>
      <c r="E10" s="91" t="s">
        <v>8</v>
      </c>
      <c r="G10" s="19" t="s">
        <v>330</v>
      </c>
      <c r="T10" s="204"/>
    </row>
    <row r="11" spans="1:20" x14ac:dyDescent="0.55000000000000004">
      <c r="A11" s="95">
        <v>7</v>
      </c>
      <c r="B11" s="91" t="s">
        <v>103</v>
      </c>
      <c r="C11" s="91"/>
      <c r="D11" s="92">
        <v>70</v>
      </c>
      <c r="E11" s="91" t="s">
        <v>9</v>
      </c>
      <c r="G11" s="16" t="s">
        <v>132</v>
      </c>
    </row>
    <row r="12" spans="1:20" x14ac:dyDescent="0.55000000000000004">
      <c r="A12" s="95">
        <v>8</v>
      </c>
      <c r="B12" s="91" t="s">
        <v>102</v>
      </c>
      <c r="C12" s="344" t="s">
        <v>88</v>
      </c>
      <c r="D12" s="344"/>
      <c r="E12" s="344"/>
      <c r="G12" s="16" t="s">
        <v>319</v>
      </c>
    </row>
    <row r="13" spans="1:20" x14ac:dyDescent="0.55000000000000004">
      <c r="A13" s="95">
        <v>9</v>
      </c>
      <c r="B13" s="109" t="s">
        <v>359</v>
      </c>
      <c r="C13" s="347" t="s">
        <v>90</v>
      </c>
      <c r="D13" s="347"/>
      <c r="E13" s="347"/>
      <c r="G13" s="16" t="s">
        <v>134</v>
      </c>
      <c r="J13" s="203"/>
    </row>
    <row r="14" spans="1:20" x14ac:dyDescent="0.55000000000000004">
      <c r="A14" s="91"/>
      <c r="B14" s="91"/>
      <c r="C14" s="91"/>
      <c r="D14" s="91"/>
      <c r="E14" s="91"/>
    </row>
    <row r="15" spans="1:20" x14ac:dyDescent="0.55000000000000004">
      <c r="A15" s="71" t="s">
        <v>128</v>
      </c>
      <c r="G15" s="71" t="s">
        <v>129</v>
      </c>
    </row>
    <row r="16" spans="1:20" x14ac:dyDescent="0.55000000000000004">
      <c r="B16" s="70" t="s">
        <v>106</v>
      </c>
      <c r="C16" s="70" t="s">
        <v>107</v>
      </c>
      <c r="D16" s="70" t="s">
        <v>0</v>
      </c>
      <c r="E16" s="70" t="s">
        <v>7</v>
      </c>
      <c r="F16" s="52"/>
      <c r="G16" s="70" t="s">
        <v>114</v>
      </c>
      <c r="H16" s="70" t="s">
        <v>111</v>
      </c>
      <c r="I16" s="70" t="s">
        <v>112</v>
      </c>
      <c r="J16" s="70" t="s">
        <v>26</v>
      </c>
      <c r="K16" s="70" t="s">
        <v>6</v>
      </c>
    </row>
    <row r="17" spans="2:15" x14ac:dyDescent="0.55000000000000004">
      <c r="B17" s="53" t="s">
        <v>105</v>
      </c>
      <c r="C17" s="63" t="s">
        <v>10</v>
      </c>
      <c r="D17" s="89"/>
      <c r="E17" s="58">
        <f>IF(D17=0,0,IF(D17&lt;10,1,IF(MOD(D17,30)&lt;10,ROUNDDOWN(D17/30,0),ROUNDUP(D17/30,0))))</f>
        <v>0</v>
      </c>
      <c r="G17" s="55" t="s">
        <v>24</v>
      </c>
      <c r="H17" s="89">
        <v>1</v>
      </c>
      <c r="I17" s="89">
        <v>2</v>
      </c>
      <c r="J17" s="89">
        <v>50</v>
      </c>
      <c r="K17" s="58">
        <f>SUM(H17:J17)</f>
        <v>53</v>
      </c>
    </row>
    <row r="18" spans="2:15" x14ac:dyDescent="0.55000000000000004">
      <c r="B18" s="53"/>
      <c r="C18" s="23" t="s">
        <v>11</v>
      </c>
      <c r="D18" s="87"/>
      <c r="E18" s="59">
        <f t="shared" ref="E18:E19" si="0">IF(D18=0,0,IF(D18&lt;10,1,IF(MOD(D18,30)&lt;10,ROUNDDOWN(D18/30,0),ROUNDUP(D18/30,0))))</f>
        <v>0</v>
      </c>
      <c r="G18" s="56" t="s">
        <v>25</v>
      </c>
      <c r="H18" s="99">
        <f>IF(D35&lt;=0,0,IF(AND(D35&lt;=40,OR(C13="ป.ปกติ",C13="",C13="คลิกเลือกลักษณะพื้นที่สถานศึกษา")),0,1))</f>
        <v>1</v>
      </c>
      <c r="I18" s="99">
        <f>IF(D35&lt;=119,0,IF(D35&lt;=719,1,IF(D35&lt;=1079,2,IF(D35&lt;=1679,3,4))))</f>
        <v>3</v>
      </c>
      <c r="J18" s="100">
        <f>IF(AND(D35&lt;120,D27+D20&gt;0,D20+D27&lt;=40),"กรอก",ROUND((IF(D35&lt;1,0,IF(AND(D20+D27&lt;=80,D20+D27&gt;40),6,IF(AND(D20+D27&lt;=119,D20+D27&gt;80),8,((E20*20)/20)+((E27*25)/20)))))+(SUM(E28:E30)*30)/20+(SUM(E31:E33)*35)/20,0))</f>
        <v>53</v>
      </c>
      <c r="K18" s="100">
        <f>SUM(H18:J18)</f>
        <v>57</v>
      </c>
      <c r="L18" s="205" t="str">
        <f>IF(J18="กรอก"," * คำชี้แจง 12","")</f>
        <v/>
      </c>
      <c r="M18" s="202"/>
      <c r="O18" s="18"/>
    </row>
    <row r="19" spans="2:15" x14ac:dyDescent="0.55000000000000004">
      <c r="B19" s="53"/>
      <c r="C19" s="22" t="s">
        <v>371</v>
      </c>
      <c r="D19" s="88"/>
      <c r="E19" s="60">
        <f t="shared" si="0"/>
        <v>0</v>
      </c>
      <c r="G19" s="56" t="s">
        <v>115</v>
      </c>
      <c r="H19" s="59">
        <f>H17-H18</f>
        <v>0</v>
      </c>
      <c r="I19" s="59">
        <f t="shared" ref="I19:K19" si="1">I17-I18</f>
        <v>-1</v>
      </c>
      <c r="J19" s="59">
        <f>IFERROR((J17-J18),"")</f>
        <v>-3</v>
      </c>
      <c r="K19" s="59">
        <f t="shared" si="1"/>
        <v>-4</v>
      </c>
    </row>
    <row r="20" spans="2:15" x14ac:dyDescent="0.55000000000000004">
      <c r="B20" s="72" t="s">
        <v>123</v>
      </c>
      <c r="C20" s="65"/>
      <c r="D20" s="73">
        <f>SUM(D17:D19)</f>
        <v>0</v>
      </c>
      <c r="E20" s="73">
        <f>SUM(E17:E19)</f>
        <v>0</v>
      </c>
      <c r="G20" s="56" t="s">
        <v>126</v>
      </c>
      <c r="H20" s="67">
        <f>IFERROR(H19/H18*100,0)</f>
        <v>0</v>
      </c>
      <c r="I20" s="67">
        <f>IFERROR(I19/I18*100,0)</f>
        <v>-33.333333333333329</v>
      </c>
      <c r="J20" s="67">
        <f>IFERROR(J19/J18*100,0)</f>
        <v>-5.6603773584905666</v>
      </c>
      <c r="K20" s="67">
        <f>IFERROR(K19/K18*100,0)</f>
        <v>-7.0175438596491224</v>
      </c>
    </row>
    <row r="21" spans="2:15" x14ac:dyDescent="0.55000000000000004">
      <c r="B21" s="53" t="s">
        <v>32</v>
      </c>
      <c r="C21" s="20" t="s">
        <v>12</v>
      </c>
      <c r="D21" s="90"/>
      <c r="E21" s="61">
        <f>IF(D21=0,0,IF(D21&lt;10,1,IF(MOD(D21,30)&lt;10,ROUNDDOWN(D21/30,0),ROUNDUP(D21/30,0))))</f>
        <v>0</v>
      </c>
      <c r="G21" s="56" t="s">
        <v>483</v>
      </c>
      <c r="H21" s="87">
        <v>0</v>
      </c>
      <c r="I21" s="87">
        <v>0</v>
      </c>
      <c r="J21" s="87">
        <v>1</v>
      </c>
      <c r="K21" s="59">
        <f>SUM(H21:J21)</f>
        <v>1</v>
      </c>
    </row>
    <row r="22" spans="2:15" x14ac:dyDescent="0.55000000000000004">
      <c r="B22" s="53"/>
      <c r="C22" s="23" t="s">
        <v>13</v>
      </c>
      <c r="D22" s="87"/>
      <c r="E22" s="59">
        <f t="shared" ref="E22:E26" si="2">IF(D22=0,0,IF(D22&lt;10,1,IF(MOD(D22,30)&lt;10,ROUNDDOWN(D22/30,0),ROUNDUP(D22/30,0))))</f>
        <v>0</v>
      </c>
      <c r="G22" s="56" t="s">
        <v>113</v>
      </c>
      <c r="H22" s="59">
        <f>H17-H21</f>
        <v>1</v>
      </c>
      <c r="I22" s="59">
        <f t="shared" ref="I22:K22" si="3">I17-I21</f>
        <v>2</v>
      </c>
      <c r="J22" s="59">
        <f t="shared" si="3"/>
        <v>49</v>
      </c>
      <c r="K22" s="59">
        <f t="shared" si="3"/>
        <v>52</v>
      </c>
    </row>
    <row r="23" spans="2:15" x14ac:dyDescent="0.55000000000000004">
      <c r="B23" s="53"/>
      <c r="C23" s="23" t="s">
        <v>14</v>
      </c>
      <c r="D23" s="87"/>
      <c r="E23" s="59">
        <f t="shared" si="2"/>
        <v>0</v>
      </c>
      <c r="G23" s="56" t="s">
        <v>124</v>
      </c>
      <c r="H23" s="59">
        <f>H22-H18</f>
        <v>0</v>
      </c>
      <c r="I23" s="59">
        <f t="shared" ref="I23:K23" si="4">I22-I18</f>
        <v>-1</v>
      </c>
      <c r="J23" s="59">
        <f>IFERROR(J22-J18,"")</f>
        <v>-4</v>
      </c>
      <c r="K23" s="59">
        <f t="shared" si="4"/>
        <v>-5</v>
      </c>
    </row>
    <row r="24" spans="2:15" x14ac:dyDescent="0.55000000000000004">
      <c r="B24" s="53"/>
      <c r="C24" s="23" t="s">
        <v>15</v>
      </c>
      <c r="D24" s="87"/>
      <c r="E24" s="59">
        <f t="shared" si="2"/>
        <v>0</v>
      </c>
      <c r="G24" s="56" t="s">
        <v>125</v>
      </c>
      <c r="H24" s="67">
        <f>IFERROR(H23/H18*100,0)</f>
        <v>0</v>
      </c>
      <c r="I24" s="67">
        <f>IFERROR(I23/I18*100,0)</f>
        <v>-33.333333333333329</v>
      </c>
      <c r="J24" s="67">
        <f>IFERROR(J23/J18*100,0)</f>
        <v>-7.5471698113207548</v>
      </c>
      <c r="K24" s="67">
        <f>IFERROR(K23/K18*100,0)</f>
        <v>-8.7719298245614024</v>
      </c>
    </row>
    <row r="25" spans="2:15" x14ac:dyDescent="0.55000000000000004">
      <c r="B25" s="53"/>
      <c r="C25" s="23" t="s">
        <v>16</v>
      </c>
      <c r="D25" s="87"/>
      <c r="E25" s="59">
        <f t="shared" si="2"/>
        <v>0</v>
      </c>
      <c r="G25" s="56" t="s">
        <v>116</v>
      </c>
      <c r="H25" s="87">
        <v>0</v>
      </c>
      <c r="I25" s="87">
        <v>0</v>
      </c>
      <c r="J25" s="87">
        <v>0</v>
      </c>
      <c r="K25" s="59">
        <f>SUM(H25:J25)</f>
        <v>0</v>
      </c>
    </row>
    <row r="26" spans="2:15" x14ac:dyDescent="0.55000000000000004">
      <c r="B26" s="53"/>
      <c r="C26" s="22" t="s">
        <v>17</v>
      </c>
      <c r="D26" s="88"/>
      <c r="E26" s="60">
        <f t="shared" si="2"/>
        <v>0</v>
      </c>
      <c r="G26" s="56" t="s">
        <v>117</v>
      </c>
      <c r="H26" s="87">
        <v>0</v>
      </c>
      <c r="I26" s="87">
        <v>0</v>
      </c>
      <c r="J26" s="87">
        <v>0</v>
      </c>
      <c r="K26" s="59">
        <f>SUM(H26:J26)</f>
        <v>0</v>
      </c>
    </row>
    <row r="27" spans="2:15" x14ac:dyDescent="0.55000000000000004">
      <c r="B27" s="72" t="s">
        <v>121</v>
      </c>
      <c r="C27" s="65"/>
      <c r="D27" s="62">
        <f>SUM(D21:D26)</f>
        <v>0</v>
      </c>
      <c r="E27" s="62">
        <f>SUM(E21:E26)</f>
        <v>0</v>
      </c>
      <c r="G27" s="56" t="s">
        <v>118</v>
      </c>
      <c r="H27" s="68"/>
      <c r="I27" s="68"/>
      <c r="J27" s="87">
        <v>2</v>
      </c>
      <c r="K27" s="59">
        <f>SUM(J27)</f>
        <v>2</v>
      </c>
    </row>
    <row r="28" spans="2:15" x14ac:dyDescent="0.55000000000000004">
      <c r="B28" s="53" t="s">
        <v>108</v>
      </c>
      <c r="C28" s="20" t="s">
        <v>18</v>
      </c>
      <c r="D28" s="90">
        <v>289</v>
      </c>
      <c r="E28" s="61">
        <f>IF(D28=0,0,IF(D28&lt;10,1,IF(MOD(D28,35)&lt;10,ROUNDDOWN(D28/35,0),ROUNDUP(D28/35,0))))</f>
        <v>8</v>
      </c>
      <c r="G28" s="57" t="s">
        <v>119</v>
      </c>
      <c r="H28" s="69"/>
      <c r="I28" s="69"/>
      <c r="J28" s="88">
        <v>0</v>
      </c>
      <c r="K28" s="60">
        <v>0</v>
      </c>
    </row>
    <row r="29" spans="2:15" x14ac:dyDescent="0.55000000000000004">
      <c r="B29" s="53"/>
      <c r="C29" s="23" t="s">
        <v>19</v>
      </c>
      <c r="D29" s="87">
        <v>224</v>
      </c>
      <c r="E29" s="59">
        <f t="shared" ref="E29:E30" si="5">IF(D29=0,0,IF(D29&lt;10,1,IF(MOD(D29,35)&lt;10,ROUNDDOWN(D29/35,0),ROUNDUP(D29/35,0))))</f>
        <v>7</v>
      </c>
      <c r="G29"/>
      <c r="H29"/>
      <c r="I29"/>
      <c r="J29"/>
      <c r="K29"/>
      <c r="L29" s="91"/>
      <c r="M29" s="91"/>
    </row>
    <row r="30" spans="2:15" x14ac:dyDescent="0.55000000000000004">
      <c r="B30" s="54"/>
      <c r="C30" s="21" t="s">
        <v>20</v>
      </c>
      <c r="D30" s="88">
        <v>173</v>
      </c>
      <c r="E30" s="60">
        <f t="shared" si="5"/>
        <v>5</v>
      </c>
      <c r="G30"/>
      <c r="H30"/>
      <c r="I30"/>
      <c r="J30"/>
      <c r="K30"/>
      <c r="L30" s="91"/>
      <c r="M30" s="91"/>
    </row>
    <row r="31" spans="2:15" x14ac:dyDescent="0.55000000000000004">
      <c r="B31" s="53" t="s">
        <v>109</v>
      </c>
      <c r="C31" s="20" t="s">
        <v>21</v>
      </c>
      <c r="D31" s="90">
        <v>153</v>
      </c>
      <c r="E31" s="61">
        <f>IF(D31=0,0,IF(D31&lt;10,1,IF(MOD(D31,35)&lt;10,ROUNDDOWN(D31/35,0),ROUNDUP(D31/35,0))))</f>
        <v>5</v>
      </c>
      <c r="G31"/>
      <c r="H31"/>
      <c r="I31"/>
      <c r="J31"/>
      <c r="K31"/>
      <c r="L31" s="91"/>
      <c r="M31" s="91"/>
    </row>
    <row r="32" spans="2:15" x14ac:dyDescent="0.55000000000000004">
      <c r="B32" s="53"/>
      <c r="C32" s="23" t="s">
        <v>22</v>
      </c>
      <c r="D32" s="87">
        <v>142</v>
      </c>
      <c r="E32" s="59">
        <f t="shared" ref="E32:E33" si="6">IF(D32=0,0,IF(D32&lt;10,1,IF(MOD(D32,35)&lt;10,ROUNDDOWN(D32/35,0),ROUNDUP(D32/35,0))))</f>
        <v>4</v>
      </c>
      <c r="G32"/>
      <c r="H32"/>
      <c r="I32"/>
      <c r="J32"/>
      <c r="K32"/>
      <c r="L32" s="91"/>
      <c r="M32" s="91"/>
    </row>
    <row r="33" spans="1:13" x14ac:dyDescent="0.55000000000000004">
      <c r="B33" s="53"/>
      <c r="C33" s="22" t="s">
        <v>23</v>
      </c>
      <c r="D33" s="88">
        <v>125</v>
      </c>
      <c r="E33" s="60">
        <f t="shared" si="6"/>
        <v>4</v>
      </c>
      <c r="G33"/>
      <c r="H33"/>
      <c r="I33"/>
      <c r="J33"/>
      <c r="K33"/>
      <c r="L33" s="91"/>
      <c r="M33" s="91"/>
    </row>
    <row r="34" spans="1:13" x14ac:dyDescent="0.55000000000000004">
      <c r="B34" s="72" t="s">
        <v>122</v>
      </c>
      <c r="C34" s="65"/>
      <c r="D34" s="62">
        <f>SUM(D28:D33)</f>
        <v>1106</v>
      </c>
      <c r="E34" s="62">
        <f>SUM(E28:E33)</f>
        <v>33</v>
      </c>
      <c r="G34"/>
      <c r="H34"/>
      <c r="I34"/>
      <c r="J34"/>
      <c r="K34"/>
      <c r="L34" s="91"/>
      <c r="M34" s="91"/>
    </row>
    <row r="35" spans="1:13" x14ac:dyDescent="0.55000000000000004">
      <c r="B35" s="64" t="s">
        <v>120</v>
      </c>
      <c r="C35" s="65"/>
      <c r="D35" s="62">
        <f>SUM(D34,D27,D20)</f>
        <v>1106</v>
      </c>
      <c r="E35" s="62">
        <f>SUM(E34,E27,E20)</f>
        <v>33</v>
      </c>
      <c r="G35"/>
      <c r="H35"/>
      <c r="I35"/>
      <c r="J35"/>
      <c r="K35"/>
      <c r="L35" s="91"/>
      <c r="M35" s="91"/>
    </row>
    <row r="36" spans="1:13" x14ac:dyDescent="0.55000000000000004">
      <c r="G36" s="91"/>
      <c r="H36" s="91"/>
      <c r="I36" s="91"/>
      <c r="J36" s="91"/>
      <c r="K36" s="91"/>
      <c r="L36" s="91"/>
      <c r="M36" s="91"/>
    </row>
    <row r="37" spans="1:13" ht="23.25" customHeight="1" x14ac:dyDescent="0.55000000000000004">
      <c r="A37" s="96"/>
      <c r="B37" s="97" t="s">
        <v>135</v>
      </c>
      <c r="C37" s="345" t="s">
        <v>566</v>
      </c>
      <c r="D37" s="345"/>
      <c r="E37" s="98" t="s">
        <v>745</v>
      </c>
      <c r="F37" s="96"/>
      <c r="G37" s="96"/>
      <c r="H37" s="91"/>
      <c r="I37" s="91"/>
      <c r="J37" s="91"/>
      <c r="K37" s="91"/>
      <c r="L37" s="91"/>
      <c r="M37" s="91"/>
    </row>
    <row r="38" spans="1:13" ht="23.25" customHeight="1" x14ac:dyDescent="0.55000000000000004">
      <c r="A38" s="96"/>
      <c r="B38" s="97" t="s">
        <v>110</v>
      </c>
      <c r="C38" s="346" t="s">
        <v>744</v>
      </c>
      <c r="D38" s="346"/>
      <c r="E38" s="98" t="s">
        <v>746</v>
      </c>
      <c r="F38" s="96"/>
      <c r="G38" s="96"/>
    </row>
    <row r="40" spans="1:13" x14ac:dyDescent="0.55000000000000004">
      <c r="A40" s="49" t="s">
        <v>27</v>
      </c>
      <c r="B40" s="48"/>
    </row>
    <row r="41" spans="1:13" x14ac:dyDescent="0.55000000000000004">
      <c r="A41" s="16">
        <v>1</v>
      </c>
      <c r="B41" s="16" t="s">
        <v>331</v>
      </c>
    </row>
    <row r="42" spans="1:13" x14ac:dyDescent="0.55000000000000004">
      <c r="B42" s="16" t="s">
        <v>332</v>
      </c>
      <c r="C42" s="76"/>
      <c r="D42" s="16" t="s">
        <v>333</v>
      </c>
    </row>
    <row r="43" spans="1:13" x14ac:dyDescent="0.55000000000000004">
      <c r="B43" s="16" t="s">
        <v>334</v>
      </c>
      <c r="C43" s="83"/>
      <c r="D43" s="16" t="s">
        <v>335</v>
      </c>
    </row>
    <row r="44" spans="1:13" x14ac:dyDescent="0.55000000000000004">
      <c r="B44" s="16" t="s">
        <v>336</v>
      </c>
      <c r="C44" s="69"/>
      <c r="D44" s="16" t="s">
        <v>337</v>
      </c>
    </row>
    <row r="45" spans="1:13" x14ac:dyDescent="0.55000000000000004">
      <c r="A45" s="16">
        <v>2</v>
      </c>
      <c r="B45" s="16" t="s">
        <v>481</v>
      </c>
    </row>
    <row r="46" spans="1:13" x14ac:dyDescent="0.55000000000000004">
      <c r="B46" s="16" t="s">
        <v>338</v>
      </c>
    </row>
    <row r="47" spans="1:13" x14ac:dyDescent="0.55000000000000004">
      <c r="A47" s="16">
        <v>3</v>
      </c>
      <c r="B47" s="16" t="s">
        <v>339</v>
      </c>
    </row>
    <row r="48" spans="1:13" x14ac:dyDescent="0.55000000000000004">
      <c r="A48" s="16">
        <v>4</v>
      </c>
      <c r="B48" s="16" t="s">
        <v>340</v>
      </c>
    </row>
    <row r="49" spans="1:2" x14ac:dyDescent="0.55000000000000004">
      <c r="A49" s="16">
        <v>5</v>
      </c>
      <c r="B49" s="16" t="s">
        <v>341</v>
      </c>
    </row>
    <row r="50" spans="1:2" x14ac:dyDescent="0.55000000000000004">
      <c r="A50" s="16">
        <v>6</v>
      </c>
      <c r="B50" s="16" t="s">
        <v>342</v>
      </c>
    </row>
    <row r="51" spans="1:2" x14ac:dyDescent="0.55000000000000004">
      <c r="A51" s="16">
        <v>7</v>
      </c>
      <c r="B51" s="16" t="s">
        <v>372</v>
      </c>
    </row>
    <row r="52" spans="1:2" x14ac:dyDescent="0.55000000000000004">
      <c r="A52" s="16">
        <v>8</v>
      </c>
      <c r="B52" s="16" t="s">
        <v>343</v>
      </c>
    </row>
    <row r="53" spans="1:2" x14ac:dyDescent="0.55000000000000004">
      <c r="A53" s="16">
        <v>9</v>
      </c>
      <c r="B53" s="16" t="s">
        <v>344</v>
      </c>
    </row>
    <row r="54" spans="1:2" x14ac:dyDescent="0.55000000000000004">
      <c r="A54" s="16">
        <v>10</v>
      </c>
      <c r="B54" s="16" t="s">
        <v>500</v>
      </c>
    </row>
    <row r="55" spans="1:2" x14ac:dyDescent="0.55000000000000004">
      <c r="A55" s="16">
        <v>11</v>
      </c>
      <c r="B55" s="16" t="s">
        <v>345</v>
      </c>
    </row>
    <row r="56" spans="1:2" x14ac:dyDescent="0.55000000000000004">
      <c r="A56" s="16">
        <v>12</v>
      </c>
      <c r="B56" s="16" t="s">
        <v>493</v>
      </c>
    </row>
    <row r="57" spans="1:2" x14ac:dyDescent="0.55000000000000004">
      <c r="B57" s="16" t="s">
        <v>499</v>
      </c>
    </row>
    <row r="58" spans="1:2" x14ac:dyDescent="0.55000000000000004">
      <c r="B58" s="85" t="s">
        <v>494</v>
      </c>
    </row>
    <row r="59" spans="1:2" x14ac:dyDescent="0.55000000000000004">
      <c r="B59" s="85" t="s">
        <v>495</v>
      </c>
    </row>
  </sheetData>
  <sheetProtection formatCells="0" formatColumns="0" formatRows="0" insertColumns="0" insertRows="0" sort="0" autoFilter="0" pivotTables="0"/>
  <mergeCells count="10">
    <mergeCell ref="C5:E5"/>
    <mergeCell ref="C4:E4"/>
    <mergeCell ref="C12:E12"/>
    <mergeCell ref="C37:D37"/>
    <mergeCell ref="C38:D38"/>
    <mergeCell ref="C13:E13"/>
    <mergeCell ref="C6:E6"/>
    <mergeCell ref="C7:E7"/>
    <mergeCell ref="C8:E8"/>
    <mergeCell ref="C9:E9"/>
  </mergeCells>
  <dataValidations count="4">
    <dataValidation type="list" allowBlank="1" showInputMessage="1" showErrorMessage="1" sqref="C9">
      <formula1>Type</formula1>
    </dataValidation>
    <dataValidation type="list" allowBlank="1" showInputMessage="1" showErrorMessage="1" sqref="C12:E12">
      <formula1>Location</formula1>
    </dataValidation>
    <dataValidation type="list" allowBlank="1" showInputMessage="1" showErrorMessage="1" sqref="C13:E13">
      <formula1>Special</formula1>
    </dataValidation>
    <dataValidation type="list" allowBlank="1" showInputMessage="1" showErrorMessage="1" sqref="C8">
      <formula1>สพท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P48"/>
  <sheetViews>
    <sheetView tabSelected="1" zoomScale="90" zoomScaleNormal="90" zoomScaleSheetLayoutView="85" workbookViewId="0">
      <pane xSplit="1" topLeftCell="B1" activePane="topRight" state="frozen"/>
      <selection activeCell="D16" sqref="D16:D18"/>
      <selection pane="topRight" activeCell="C3" sqref="C3"/>
    </sheetView>
  </sheetViews>
  <sheetFormatPr defaultColWidth="9.140625" defaultRowHeight="24" x14ac:dyDescent="0.55000000000000004"/>
  <cols>
    <col min="1" max="1" width="30.7109375" style="4" customWidth="1"/>
    <col min="2" max="2" width="10.140625" customWidth="1"/>
    <col min="3" max="3" width="13.5703125" customWidth="1"/>
    <col min="4" max="4" width="13.42578125" customWidth="1"/>
    <col min="5" max="5" width="3.42578125" customWidth="1"/>
    <col min="6" max="6" width="4.42578125" bestFit="1" customWidth="1"/>
    <col min="7" max="7" width="3.42578125" customWidth="1"/>
    <col min="8" max="8" width="3.42578125" style="5" customWidth="1"/>
    <col min="9" max="55" width="3.7109375" style="5" customWidth="1"/>
    <col min="56" max="56" width="6.140625" style="5" customWidth="1"/>
    <col min="57" max="57" width="5.5703125" style="5" customWidth="1"/>
    <col min="58" max="58" width="4.42578125" style="5" customWidth="1"/>
    <col min="59" max="59" width="6.7109375" style="5" bestFit="1" customWidth="1"/>
    <col min="60" max="60" width="7.5703125" style="5" bestFit="1" customWidth="1"/>
    <col min="61" max="61" width="3.85546875" style="4" customWidth="1"/>
    <col min="62" max="62" width="8.5703125" style="5" bestFit="1" customWidth="1"/>
    <col min="63" max="63" width="15.5703125" style="5" customWidth="1"/>
    <col min="64" max="64" width="2.28515625" style="5" bestFit="1" customWidth="1"/>
    <col min="65" max="69" width="3" style="5" customWidth="1"/>
    <col min="70" max="70" width="3.42578125" style="5" customWidth="1"/>
    <col min="71" max="71" width="3.85546875" style="5" customWidth="1"/>
    <col min="72" max="72" width="9.140625" style="5" customWidth="1"/>
    <col min="73" max="16384" width="9.140625" style="5"/>
  </cols>
  <sheetData>
    <row r="1" spans="1:66" s="3" customFormat="1" ht="28.5" thickBot="1" x14ac:dyDescent="0.55000000000000004">
      <c r="A1" s="354" t="s">
        <v>482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2"/>
      <c r="BF1" s="2"/>
      <c r="BG1" s="2"/>
      <c r="BH1" s="2"/>
      <c r="BI1" s="74"/>
      <c r="BJ1" s="2"/>
      <c r="BK1" s="2"/>
      <c r="BL1" s="2"/>
      <c r="BM1" s="2"/>
      <c r="BN1" s="2"/>
    </row>
    <row r="2" spans="1:66" s="3" customFormat="1" ht="24" customHeight="1" thickBot="1" x14ac:dyDescent="0.55000000000000004">
      <c r="A2" s="74"/>
      <c r="B2" s="354" t="s">
        <v>350</v>
      </c>
      <c r="C2" s="354"/>
      <c r="D2" s="354"/>
      <c r="E2" s="376" t="str">
        <f>'5.แบบรายงานข้อมูลนักเรียน'!C4</f>
        <v>บ้านตาขุนวิทยา</v>
      </c>
      <c r="F2" s="373"/>
      <c r="G2" s="373"/>
      <c r="H2" s="373"/>
      <c r="I2" s="373"/>
      <c r="J2" s="373"/>
      <c r="K2" s="373"/>
      <c r="L2" s="374"/>
      <c r="M2" s="354" t="s">
        <v>84</v>
      </c>
      <c r="N2" s="354"/>
      <c r="O2" s="376" t="str">
        <f>'5.แบบรายงานข้อมูลนักเรียน'!C5</f>
        <v>เขาวง</v>
      </c>
      <c r="P2" s="373"/>
      <c r="Q2" s="373"/>
      <c r="R2" s="373"/>
      <c r="S2" s="373"/>
      <c r="T2" s="373"/>
      <c r="U2" s="374"/>
      <c r="V2" s="375" t="s">
        <v>82</v>
      </c>
      <c r="W2" s="375"/>
      <c r="X2" s="376" t="str">
        <f>'5.แบบรายงานข้อมูลนักเรียน'!C6</f>
        <v>บ้านตาขุน</v>
      </c>
      <c r="Y2" s="373"/>
      <c r="Z2" s="373"/>
      <c r="AA2" s="373"/>
      <c r="AB2" s="373"/>
      <c r="AC2" s="373"/>
      <c r="AD2" s="374"/>
      <c r="AE2" s="375" t="s">
        <v>3</v>
      </c>
      <c r="AF2" s="375"/>
      <c r="AG2" s="376" t="str">
        <f>'5.แบบรายงานข้อมูลนักเรียน'!C7</f>
        <v>สุราษฎร์ธานี</v>
      </c>
      <c r="AH2" s="373"/>
      <c r="AI2" s="373"/>
      <c r="AJ2" s="373"/>
      <c r="AK2" s="374"/>
      <c r="AL2" s="375" t="s">
        <v>351</v>
      </c>
      <c r="AM2" s="375"/>
      <c r="AN2" s="375"/>
      <c r="AO2" s="375"/>
      <c r="AP2" s="375"/>
      <c r="AQ2" s="375"/>
      <c r="AR2" s="372" t="str">
        <f>'5.แบบรายงานข้อมูลนักเรียน'!D3</f>
        <v>84022006</v>
      </c>
      <c r="AS2" s="373"/>
      <c r="AT2" s="373"/>
      <c r="AU2" s="373"/>
      <c r="AV2" s="374"/>
      <c r="AW2" s="2"/>
      <c r="AX2" s="2"/>
      <c r="AY2" s="2"/>
      <c r="AZ2" s="2"/>
      <c r="BA2" s="74"/>
      <c r="BB2" s="2"/>
      <c r="BC2" s="2"/>
      <c r="BD2" s="2"/>
      <c r="BE2" s="2"/>
      <c r="BF2" s="2"/>
    </row>
    <row r="3" spans="1:66" s="3" customFormat="1" ht="28.5" thickBot="1" x14ac:dyDescent="0.55000000000000004">
      <c r="A3" s="74"/>
      <c r="B3"/>
      <c r="C3"/>
      <c r="D3"/>
      <c r="H3" s="75"/>
      <c r="I3" s="74"/>
      <c r="J3" s="74"/>
      <c r="K3" s="74"/>
      <c r="L3" s="375" t="s">
        <v>352</v>
      </c>
      <c r="M3" s="375"/>
      <c r="N3" s="375"/>
      <c r="O3" s="375"/>
      <c r="P3" s="375"/>
      <c r="Q3" s="375"/>
      <c r="R3" s="375"/>
      <c r="S3" s="375"/>
      <c r="T3" s="375"/>
      <c r="U3" s="376" t="str">
        <f>'5.แบบรายงานข้อมูลนักเรียน'!C8</f>
        <v xml:space="preserve">สพม. สุราษฎร์ธานี ชุมพร </v>
      </c>
      <c r="V3" s="373"/>
      <c r="W3" s="373"/>
      <c r="X3" s="373"/>
      <c r="Y3" s="373"/>
      <c r="Z3" s="373"/>
      <c r="AA3" s="373"/>
      <c r="AB3" s="373"/>
      <c r="AC3" s="374"/>
      <c r="AD3" s="74"/>
      <c r="AE3" s="74"/>
      <c r="AF3" s="74"/>
      <c r="AG3" s="74"/>
      <c r="AH3" s="74"/>
      <c r="AI3" s="74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74"/>
      <c r="BC3" s="2"/>
      <c r="BD3" s="2"/>
      <c r="BE3" s="2"/>
      <c r="BF3" s="2"/>
      <c r="BG3" s="2"/>
    </row>
    <row r="4" spans="1:66" x14ac:dyDescent="0.55000000000000004">
      <c r="A4" s="5"/>
    </row>
    <row r="5" spans="1:66" s="6" customFormat="1" ht="21.2" customHeight="1" x14ac:dyDescent="0.55000000000000004">
      <c r="A5" s="377" t="s">
        <v>28</v>
      </c>
      <c r="B5" s="385" t="s">
        <v>83</v>
      </c>
      <c r="C5" s="386" t="s">
        <v>2</v>
      </c>
      <c r="D5" s="388" t="s">
        <v>100</v>
      </c>
      <c r="E5" s="380" t="s">
        <v>29</v>
      </c>
      <c r="F5" s="381"/>
      <c r="G5" s="382" t="s">
        <v>355</v>
      </c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63" t="s">
        <v>6</v>
      </c>
      <c r="BB5" s="7"/>
      <c r="BC5" s="7"/>
      <c r="BD5" s="7"/>
      <c r="BF5" s="36"/>
    </row>
    <row r="6" spans="1:66" ht="21.2" customHeight="1" x14ac:dyDescent="0.55000000000000004">
      <c r="A6" s="378"/>
      <c r="B6" s="385"/>
      <c r="C6" s="387"/>
      <c r="D6" s="388"/>
      <c r="E6" s="384" t="s">
        <v>30</v>
      </c>
      <c r="F6" s="384" t="s">
        <v>31</v>
      </c>
      <c r="G6" s="360" t="s">
        <v>1</v>
      </c>
      <c r="H6" s="358" t="s">
        <v>32</v>
      </c>
      <c r="I6" s="358" t="s">
        <v>33</v>
      </c>
      <c r="J6" s="358" t="s">
        <v>34</v>
      </c>
      <c r="K6" s="357" t="s">
        <v>35</v>
      </c>
      <c r="L6" s="357" t="s">
        <v>36</v>
      </c>
      <c r="M6" s="357" t="s">
        <v>37</v>
      </c>
      <c r="N6" s="357" t="s">
        <v>38</v>
      </c>
      <c r="O6" s="357" t="s">
        <v>39</v>
      </c>
      <c r="P6" s="357" t="s">
        <v>40</v>
      </c>
      <c r="Q6" s="357" t="s">
        <v>41</v>
      </c>
      <c r="R6" s="357" t="s">
        <v>42</v>
      </c>
      <c r="S6" s="357" t="s">
        <v>43</v>
      </c>
      <c r="T6" s="357" t="s">
        <v>44</v>
      </c>
      <c r="U6" s="357" t="s">
        <v>45</v>
      </c>
      <c r="V6" s="357" t="s">
        <v>46</v>
      </c>
      <c r="W6" s="357" t="s">
        <v>47</v>
      </c>
      <c r="X6" s="358" t="s">
        <v>48</v>
      </c>
      <c r="Y6" s="357" t="s">
        <v>49</v>
      </c>
      <c r="Z6" s="358" t="s">
        <v>50</v>
      </c>
      <c r="AA6" s="358" t="s">
        <v>51</v>
      </c>
      <c r="AB6" s="358" t="s">
        <v>52</v>
      </c>
      <c r="AC6" s="358" t="s">
        <v>53</v>
      </c>
      <c r="AD6" s="358" t="s">
        <v>54</v>
      </c>
      <c r="AE6" s="358" t="s">
        <v>55</v>
      </c>
      <c r="AF6" s="358" t="s">
        <v>56</v>
      </c>
      <c r="AG6" s="358" t="s">
        <v>57</v>
      </c>
      <c r="AH6" s="358" t="s">
        <v>58</v>
      </c>
      <c r="AI6" s="358" t="s">
        <v>59</v>
      </c>
      <c r="AJ6" s="358" t="s">
        <v>60</v>
      </c>
      <c r="AK6" s="358" t="s">
        <v>61</v>
      </c>
      <c r="AL6" s="358" t="s">
        <v>62</v>
      </c>
      <c r="AM6" s="358" t="s">
        <v>63</v>
      </c>
      <c r="AN6" s="358" t="s">
        <v>64</v>
      </c>
      <c r="AO6" s="357" t="s">
        <v>65</v>
      </c>
      <c r="AP6" s="357" t="s">
        <v>66</v>
      </c>
      <c r="AQ6" s="357" t="s">
        <v>67</v>
      </c>
      <c r="AR6" s="357" t="s">
        <v>68</v>
      </c>
      <c r="AS6" s="358" t="s">
        <v>69</v>
      </c>
      <c r="AT6" s="358" t="s">
        <v>70</v>
      </c>
      <c r="AU6" s="358" t="s">
        <v>71</v>
      </c>
      <c r="AV6" s="361" t="s">
        <v>72</v>
      </c>
      <c r="AW6" s="366" t="s">
        <v>116</v>
      </c>
      <c r="AX6" s="369" t="s">
        <v>368</v>
      </c>
      <c r="AY6" s="369" t="s">
        <v>369</v>
      </c>
      <c r="AZ6" s="369" t="s">
        <v>370</v>
      </c>
      <c r="BA6" s="364"/>
      <c r="BB6" s="8"/>
      <c r="BC6" s="8"/>
      <c r="BD6" s="8"/>
      <c r="BF6" s="4"/>
      <c r="BI6" s="5"/>
    </row>
    <row r="7" spans="1:66" x14ac:dyDescent="0.55000000000000004">
      <c r="A7" s="378"/>
      <c r="B7" s="385"/>
      <c r="C7" s="387"/>
      <c r="D7" s="388"/>
      <c r="E7" s="384"/>
      <c r="F7" s="384"/>
      <c r="G7" s="357"/>
      <c r="H7" s="359"/>
      <c r="I7" s="359"/>
      <c r="J7" s="359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9"/>
      <c r="Y7" s="357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7"/>
      <c r="AP7" s="357"/>
      <c r="AQ7" s="357"/>
      <c r="AR7" s="357"/>
      <c r="AS7" s="359"/>
      <c r="AT7" s="359"/>
      <c r="AU7" s="359"/>
      <c r="AV7" s="361"/>
      <c r="AW7" s="367"/>
      <c r="AX7" s="370"/>
      <c r="AY7" s="370"/>
      <c r="AZ7" s="370"/>
      <c r="BA7" s="364"/>
      <c r="BB7" s="8"/>
      <c r="BC7" s="8"/>
      <c r="BD7" s="8"/>
      <c r="BF7" s="4"/>
      <c r="BI7" s="5"/>
    </row>
    <row r="8" spans="1:66" ht="23.25" customHeight="1" x14ac:dyDescent="0.55000000000000004">
      <c r="A8" s="378"/>
      <c r="B8" s="385"/>
      <c r="C8" s="387"/>
      <c r="D8" s="388"/>
      <c r="E8" s="384"/>
      <c r="F8" s="384"/>
      <c r="G8" s="357"/>
      <c r="H8" s="359"/>
      <c r="I8" s="359"/>
      <c r="J8" s="359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9"/>
      <c r="Y8" s="357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7"/>
      <c r="AP8" s="357"/>
      <c r="AQ8" s="357"/>
      <c r="AR8" s="357"/>
      <c r="AS8" s="359"/>
      <c r="AT8" s="359"/>
      <c r="AU8" s="359"/>
      <c r="AV8" s="361"/>
      <c r="AW8" s="367"/>
      <c r="AX8" s="370"/>
      <c r="AY8" s="370"/>
      <c r="AZ8" s="370"/>
      <c r="BA8" s="364"/>
      <c r="BB8" s="8"/>
      <c r="BC8" s="8"/>
      <c r="BD8" s="8"/>
      <c r="BF8" s="4"/>
      <c r="BI8" s="5"/>
    </row>
    <row r="9" spans="1:66" ht="23.25" customHeight="1" x14ac:dyDescent="0.55000000000000004">
      <c r="A9" s="378"/>
      <c r="B9" s="385"/>
      <c r="C9" s="387"/>
      <c r="D9" s="388"/>
      <c r="E9" s="384"/>
      <c r="F9" s="384"/>
      <c r="G9" s="357"/>
      <c r="H9" s="359"/>
      <c r="I9" s="359"/>
      <c r="J9" s="359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9"/>
      <c r="Y9" s="357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7"/>
      <c r="AP9" s="357"/>
      <c r="AQ9" s="357"/>
      <c r="AR9" s="357"/>
      <c r="AS9" s="359"/>
      <c r="AT9" s="359"/>
      <c r="AU9" s="359"/>
      <c r="AV9" s="361"/>
      <c r="AW9" s="367"/>
      <c r="AX9" s="370"/>
      <c r="AY9" s="370"/>
      <c r="AZ9" s="370"/>
      <c r="BA9" s="364"/>
      <c r="BB9" s="8"/>
      <c r="BC9" s="8"/>
      <c r="BD9" s="8"/>
      <c r="BF9" s="4"/>
      <c r="BI9" s="5"/>
    </row>
    <row r="10" spans="1:66" ht="21.2" customHeight="1" x14ac:dyDescent="0.55000000000000004">
      <c r="A10" s="379"/>
      <c r="B10" s="385"/>
      <c r="C10" s="387"/>
      <c r="D10" s="388"/>
      <c r="E10" s="384"/>
      <c r="F10" s="384"/>
      <c r="G10" s="358"/>
      <c r="H10" s="360"/>
      <c r="I10" s="360"/>
      <c r="J10" s="360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60"/>
      <c r="Y10" s="358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57"/>
      <c r="AP10" s="357"/>
      <c r="AQ10" s="357"/>
      <c r="AR10" s="357"/>
      <c r="AS10" s="360"/>
      <c r="AT10" s="360"/>
      <c r="AU10" s="360"/>
      <c r="AV10" s="362"/>
      <c r="AW10" s="368"/>
      <c r="AX10" s="371"/>
      <c r="AY10" s="371"/>
      <c r="AZ10" s="371"/>
      <c r="BA10" s="365"/>
      <c r="BB10" s="8"/>
      <c r="BC10" s="8"/>
      <c r="BD10" s="8"/>
      <c r="BF10" s="4"/>
      <c r="BI10" s="5"/>
    </row>
    <row r="11" spans="1:66" s="1" customFormat="1" x14ac:dyDescent="0.55000000000000004">
      <c r="A11" s="125" t="s">
        <v>484</v>
      </c>
      <c r="B11" s="126"/>
      <c r="C11" s="127"/>
      <c r="D11" s="128"/>
      <c r="E11" s="116">
        <v>1</v>
      </c>
      <c r="F11" s="116">
        <v>2</v>
      </c>
      <c r="G11" s="116">
        <v>0</v>
      </c>
      <c r="H11" s="116">
        <v>0</v>
      </c>
      <c r="I11" s="116">
        <v>7</v>
      </c>
      <c r="J11" s="116">
        <v>7</v>
      </c>
      <c r="K11" s="116">
        <v>2</v>
      </c>
      <c r="L11" s="116">
        <v>2</v>
      </c>
      <c r="M11" s="116">
        <v>2</v>
      </c>
      <c r="N11" s="116">
        <v>2</v>
      </c>
      <c r="O11" s="116">
        <v>7</v>
      </c>
      <c r="P11" s="116">
        <v>0</v>
      </c>
      <c r="Q11" s="116">
        <v>2</v>
      </c>
      <c r="R11" s="116">
        <v>1</v>
      </c>
      <c r="S11" s="116">
        <v>0</v>
      </c>
      <c r="T11" s="116">
        <v>0</v>
      </c>
      <c r="U11" s="116">
        <v>1</v>
      </c>
      <c r="V11" s="116">
        <v>0</v>
      </c>
      <c r="W11" s="116">
        <v>0</v>
      </c>
      <c r="X11" s="116">
        <v>1</v>
      </c>
      <c r="Y11" s="116">
        <v>2</v>
      </c>
      <c r="Z11" s="116">
        <v>1</v>
      </c>
      <c r="AA11" s="116">
        <v>1</v>
      </c>
      <c r="AB11" s="116">
        <v>1</v>
      </c>
      <c r="AC11" s="116">
        <v>6</v>
      </c>
      <c r="AD11" s="116">
        <v>0</v>
      </c>
      <c r="AE11" s="116">
        <v>0</v>
      </c>
      <c r="AF11" s="116">
        <v>0</v>
      </c>
      <c r="AG11" s="116">
        <v>0</v>
      </c>
      <c r="AH11" s="116">
        <v>2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1</v>
      </c>
      <c r="AR11" s="116">
        <v>1</v>
      </c>
      <c r="AS11" s="116">
        <v>0</v>
      </c>
      <c r="AT11" s="116">
        <v>0</v>
      </c>
      <c r="AU11" s="116">
        <v>0</v>
      </c>
      <c r="AV11" s="116">
        <v>0</v>
      </c>
      <c r="AW11" s="116">
        <v>0</v>
      </c>
      <c r="AX11" s="131"/>
      <c r="AY11" s="131"/>
      <c r="AZ11" s="120"/>
      <c r="BA11" s="11">
        <f>SUM(E11:AZ11)</f>
        <v>52</v>
      </c>
      <c r="BB11" s="12"/>
      <c r="BC11" s="12"/>
      <c r="BD11" s="12"/>
      <c r="BF11" s="29"/>
    </row>
    <row r="12" spans="1:66" s="1" customFormat="1" x14ac:dyDescent="0.55000000000000004">
      <c r="A12" s="115" t="s">
        <v>485</v>
      </c>
      <c r="B12" s="111" t="str">
        <f>'5.แบบรายงานข้อมูลนักเรียน'!$D$3</f>
        <v>84022006</v>
      </c>
      <c r="C12" s="111" t="str">
        <f>'5.แบบรายงานข้อมูลนักเรียน'!$C$4</f>
        <v>บ้านตาขุนวิทยา</v>
      </c>
      <c r="D12" s="111" t="str">
        <f>'5.แบบรายงานข้อมูลนักเรียน'!$C$8</f>
        <v xml:space="preserve">สพม. สุราษฎร์ธานี ชุมพร 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30"/>
      <c r="AY12" s="130"/>
      <c r="AZ12" s="10"/>
      <c r="BA12" s="117">
        <f>SUM(E12:AZ12)</f>
        <v>1</v>
      </c>
      <c r="BB12" s="12"/>
      <c r="BC12" s="12"/>
      <c r="BD12" s="12"/>
      <c r="BE12" s="24" t="s">
        <v>73</v>
      </c>
      <c r="BF12" s="82">
        <f>BA12-'5.แบบรายงานข้อมูลนักเรียน'!K21</f>
        <v>0</v>
      </c>
      <c r="BG12" s="32" t="str">
        <f t="shared" ref="BG12:BG22" si="0">IF(BF12=0,"ถูกต้อง","ไม่ถูกต้อง")</f>
        <v>ถูกต้อง</v>
      </c>
      <c r="BH12" s="106"/>
    </row>
    <row r="13" spans="1:66" x14ac:dyDescent="0.55000000000000004">
      <c r="A13" s="108" t="s">
        <v>346</v>
      </c>
      <c r="B13" s="123"/>
      <c r="C13" s="124"/>
      <c r="D13" s="124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6"/>
      <c r="AX13" s="132">
        <v>0</v>
      </c>
      <c r="AY13" s="132">
        <v>0</v>
      </c>
      <c r="AZ13" s="133">
        <v>0</v>
      </c>
      <c r="BA13" s="118">
        <f>SUM(AX13:AZ13)</f>
        <v>0</v>
      </c>
      <c r="BB13" s="12"/>
      <c r="BC13" s="12"/>
      <c r="BD13" s="12"/>
      <c r="BF13" s="4"/>
      <c r="BH13" s="106"/>
      <c r="BI13" s="5"/>
    </row>
    <row r="14" spans="1:66" x14ac:dyDescent="0.55000000000000004">
      <c r="A14" s="103" t="s">
        <v>356</v>
      </c>
      <c r="B14" s="114" t="str">
        <f>'5.แบบรายงานข้อมูลนักเรียน'!$D$3</f>
        <v>84022006</v>
      </c>
      <c r="C14" s="114" t="str">
        <f>'5.แบบรายงานข้อมูลนักเรียน'!$C$4</f>
        <v>บ้านตาขุนวิทยา</v>
      </c>
      <c r="D14" s="114" t="str">
        <f>'5.แบบรายงานข้อมูลนักเรียน'!$C$8</f>
        <v xml:space="preserve">สพม. สุราษฎร์ธานี ชุมพร </v>
      </c>
      <c r="E14" s="14">
        <f t="shared" ref="E14:AV14" si="1">SUM(E11:E13)</f>
        <v>1</v>
      </c>
      <c r="F14" s="14">
        <f t="shared" si="1"/>
        <v>2</v>
      </c>
      <c r="G14" s="14">
        <f t="shared" si="1"/>
        <v>0</v>
      </c>
      <c r="H14" s="14">
        <f t="shared" si="1"/>
        <v>0</v>
      </c>
      <c r="I14" s="14">
        <f t="shared" si="1"/>
        <v>7</v>
      </c>
      <c r="J14" s="14">
        <f t="shared" si="1"/>
        <v>7</v>
      </c>
      <c r="K14" s="14">
        <f t="shared" si="1"/>
        <v>2</v>
      </c>
      <c r="L14" s="14">
        <f t="shared" si="1"/>
        <v>2</v>
      </c>
      <c r="M14" s="14">
        <f t="shared" si="1"/>
        <v>2</v>
      </c>
      <c r="N14" s="14">
        <f t="shared" si="1"/>
        <v>2</v>
      </c>
      <c r="O14" s="14">
        <f t="shared" si="1"/>
        <v>8</v>
      </c>
      <c r="P14" s="14">
        <f t="shared" si="1"/>
        <v>0</v>
      </c>
      <c r="Q14" s="14">
        <f t="shared" si="1"/>
        <v>2</v>
      </c>
      <c r="R14" s="14">
        <f t="shared" si="1"/>
        <v>1</v>
      </c>
      <c r="S14" s="14">
        <f t="shared" si="1"/>
        <v>0</v>
      </c>
      <c r="T14" s="14">
        <f t="shared" si="1"/>
        <v>0</v>
      </c>
      <c r="U14" s="14">
        <f t="shared" si="1"/>
        <v>1</v>
      </c>
      <c r="V14" s="14">
        <f t="shared" si="1"/>
        <v>0</v>
      </c>
      <c r="W14" s="14">
        <f t="shared" si="1"/>
        <v>0</v>
      </c>
      <c r="X14" s="14">
        <f t="shared" si="1"/>
        <v>1</v>
      </c>
      <c r="Y14" s="14">
        <f t="shared" si="1"/>
        <v>2</v>
      </c>
      <c r="Z14" s="14">
        <f t="shared" si="1"/>
        <v>1</v>
      </c>
      <c r="AA14" s="14">
        <f t="shared" si="1"/>
        <v>1</v>
      </c>
      <c r="AB14" s="14">
        <f t="shared" si="1"/>
        <v>1</v>
      </c>
      <c r="AC14" s="14">
        <f t="shared" si="1"/>
        <v>6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1</v>
      </c>
      <c r="AR14" s="14">
        <f t="shared" si="1"/>
        <v>1</v>
      </c>
      <c r="AS14" s="14">
        <f t="shared" si="1"/>
        <v>0</v>
      </c>
      <c r="AT14" s="14">
        <f t="shared" si="1"/>
        <v>0</v>
      </c>
      <c r="AU14" s="14">
        <f t="shared" si="1"/>
        <v>0</v>
      </c>
      <c r="AV14" s="14">
        <f t="shared" si="1"/>
        <v>0</v>
      </c>
      <c r="AW14" s="14">
        <f>SUM(AW11:AW13)</f>
        <v>0</v>
      </c>
      <c r="AX14" s="14">
        <f>SUM(AX13)</f>
        <v>0</v>
      </c>
      <c r="AY14" s="14">
        <f t="shared" ref="AY14" si="2">SUM(AY13)</f>
        <v>0</v>
      </c>
      <c r="AZ14" s="14">
        <v>0</v>
      </c>
      <c r="BA14" s="119">
        <f>SUM(E14:AZ14)</f>
        <v>53</v>
      </c>
      <c r="BE14" s="24" t="s">
        <v>73</v>
      </c>
      <c r="BF14" s="79">
        <f>BA14-'5.แบบรายงานข้อมูลนักเรียน'!K17</f>
        <v>0</v>
      </c>
      <c r="BG14" s="32" t="str">
        <f t="shared" si="0"/>
        <v>ถูกต้อง</v>
      </c>
      <c r="BH14" s="106"/>
      <c r="BI14" s="5"/>
    </row>
    <row r="15" spans="1:66" x14ac:dyDescent="0.55000000000000004">
      <c r="A15" s="104"/>
      <c r="B15" s="121"/>
      <c r="C15" s="121"/>
      <c r="D15" s="122"/>
      <c r="E15" s="389" t="s">
        <v>29</v>
      </c>
      <c r="F15" s="390"/>
      <c r="G15" s="391" t="s">
        <v>354</v>
      </c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2"/>
      <c r="AY15" s="392"/>
      <c r="AZ15" s="392"/>
      <c r="BA15" s="11"/>
      <c r="BD15"/>
      <c r="BE15"/>
      <c r="BF15"/>
      <c r="BG15"/>
      <c r="BH15" s="106"/>
      <c r="BI15" s="5"/>
    </row>
    <row r="16" spans="1:66" s="1" customFormat="1" x14ac:dyDescent="0.55000000000000004">
      <c r="A16" s="125" t="s">
        <v>484</v>
      </c>
      <c r="B16" s="127"/>
      <c r="C16" s="127"/>
      <c r="D16" s="128"/>
      <c r="E16" s="9">
        <v>1</v>
      </c>
      <c r="F16" s="9">
        <v>2</v>
      </c>
      <c r="G16" s="9">
        <v>0</v>
      </c>
      <c r="H16" s="9">
        <v>0</v>
      </c>
      <c r="I16" s="9">
        <v>7</v>
      </c>
      <c r="J16" s="9">
        <v>7</v>
      </c>
      <c r="K16" s="9">
        <v>2</v>
      </c>
      <c r="L16" s="9">
        <v>2</v>
      </c>
      <c r="M16" s="9">
        <v>2</v>
      </c>
      <c r="N16" s="9">
        <v>2</v>
      </c>
      <c r="O16" s="9">
        <v>7</v>
      </c>
      <c r="P16" s="9">
        <v>0</v>
      </c>
      <c r="Q16" s="9">
        <v>2</v>
      </c>
      <c r="R16" s="9">
        <v>1</v>
      </c>
      <c r="S16" s="9">
        <v>0</v>
      </c>
      <c r="T16" s="9">
        <v>0</v>
      </c>
      <c r="U16" s="9">
        <v>1</v>
      </c>
      <c r="V16" s="9">
        <v>0</v>
      </c>
      <c r="W16" s="9">
        <v>0</v>
      </c>
      <c r="X16" s="9">
        <v>1</v>
      </c>
      <c r="Y16" s="9">
        <v>2</v>
      </c>
      <c r="Z16" s="9">
        <v>1</v>
      </c>
      <c r="AA16" s="9">
        <v>1</v>
      </c>
      <c r="AB16" s="9">
        <v>1</v>
      </c>
      <c r="AC16" s="9">
        <v>6</v>
      </c>
      <c r="AD16" s="9">
        <v>0</v>
      </c>
      <c r="AE16" s="9">
        <v>0</v>
      </c>
      <c r="AF16" s="9">
        <v>0</v>
      </c>
      <c r="AG16" s="9">
        <v>0</v>
      </c>
      <c r="AH16" s="9">
        <v>2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1</v>
      </c>
      <c r="AR16" s="9">
        <v>1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130"/>
      <c r="AY16" s="130"/>
      <c r="AZ16" s="30"/>
      <c r="BA16" s="11">
        <f t="shared" ref="BA16:BA22" si="3">SUM(E16:AZ16)</f>
        <v>52</v>
      </c>
      <c r="BB16" s="80"/>
      <c r="BD16"/>
      <c r="BE16"/>
      <c r="BF16"/>
      <c r="BG16"/>
      <c r="BH16" s="106"/>
      <c r="BI16"/>
      <c r="BJ16"/>
    </row>
    <row r="17" spans="1:68" s="1" customFormat="1" x14ac:dyDescent="0.55000000000000004">
      <c r="A17" s="33" t="s">
        <v>486</v>
      </c>
      <c r="B17" s="111" t="str">
        <f>'5.แบบรายงานข้อมูลนักเรียน'!$D$3</f>
        <v>84022006</v>
      </c>
      <c r="C17" s="111" t="str">
        <f>'5.แบบรายงานข้อมูลนักเรียน'!$C$4</f>
        <v>บ้านตาขุนวิทยา</v>
      </c>
      <c r="D17" s="111" t="str">
        <f>'5.แบบรายงานข้อมูลนักเรียน'!$C$8</f>
        <v xml:space="preserve">สพม. สุราษฎร์ธานี ชุมพร 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30"/>
      <c r="AY17" s="130"/>
      <c r="AZ17" s="10"/>
      <c r="BA17" s="11">
        <f t="shared" si="3"/>
        <v>1</v>
      </c>
      <c r="BB17" s="12"/>
      <c r="BC17" s="12"/>
      <c r="BD17" s="12"/>
      <c r="BE17" s="24" t="s">
        <v>73</v>
      </c>
      <c r="BF17" s="82">
        <f>BA17-'5.แบบรายงานข้อมูลนักเรียน'!K21</f>
        <v>0</v>
      </c>
      <c r="BG17" s="32" t="str">
        <f t="shared" si="0"/>
        <v>ถูกต้อง</v>
      </c>
      <c r="BH17" s="106"/>
    </row>
    <row r="18" spans="1:68" x14ac:dyDescent="0.55000000000000004">
      <c r="A18" s="50" t="s">
        <v>346</v>
      </c>
      <c r="B18" s="123"/>
      <c r="C18" s="124"/>
      <c r="D18" s="124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6"/>
      <c r="AX18" s="129">
        <v>0</v>
      </c>
      <c r="AY18" s="129">
        <v>0</v>
      </c>
      <c r="AZ18" s="13">
        <v>0</v>
      </c>
      <c r="BA18" s="11">
        <f>SUM(AX18:AZ18)</f>
        <v>0</v>
      </c>
      <c r="BB18" s="12"/>
      <c r="BC18" s="12"/>
      <c r="BD18" s="12"/>
      <c r="BF18" s="4"/>
      <c r="BH18" s="106"/>
      <c r="BI18" s="5"/>
    </row>
    <row r="19" spans="1:68" x14ac:dyDescent="0.55000000000000004">
      <c r="A19" s="103" t="s">
        <v>357</v>
      </c>
      <c r="B19" s="114" t="str">
        <f>'5.แบบรายงานข้อมูลนักเรียน'!$D$3</f>
        <v>84022006</v>
      </c>
      <c r="C19" s="114" t="str">
        <f>'5.แบบรายงานข้อมูลนักเรียน'!$C$4</f>
        <v>บ้านตาขุนวิทยา</v>
      </c>
      <c r="D19" s="114" t="str">
        <f>'5.แบบรายงานข้อมูลนักเรียน'!$C$8</f>
        <v xml:space="preserve">สพม. สุราษฎร์ธานี ชุมพร </v>
      </c>
      <c r="E19" s="14">
        <f>SUM(E16:E18)</f>
        <v>1</v>
      </c>
      <c r="F19" s="14">
        <f t="shared" ref="F19:AW19" si="4">SUM(F16:F18)</f>
        <v>2</v>
      </c>
      <c r="G19" s="14">
        <f t="shared" si="4"/>
        <v>0</v>
      </c>
      <c r="H19" s="14">
        <f t="shared" si="4"/>
        <v>0</v>
      </c>
      <c r="I19" s="14">
        <f>SUM(I16:I18)</f>
        <v>7</v>
      </c>
      <c r="J19" s="14">
        <f t="shared" si="4"/>
        <v>7</v>
      </c>
      <c r="K19" s="14">
        <f t="shared" si="4"/>
        <v>2</v>
      </c>
      <c r="L19" s="14">
        <f t="shared" si="4"/>
        <v>2</v>
      </c>
      <c r="M19" s="14">
        <f t="shared" si="4"/>
        <v>2</v>
      </c>
      <c r="N19" s="14">
        <f t="shared" si="4"/>
        <v>2</v>
      </c>
      <c r="O19" s="14">
        <f t="shared" si="4"/>
        <v>8</v>
      </c>
      <c r="P19" s="14">
        <f t="shared" si="4"/>
        <v>0</v>
      </c>
      <c r="Q19" s="14">
        <f t="shared" si="4"/>
        <v>2</v>
      </c>
      <c r="R19" s="14">
        <f t="shared" si="4"/>
        <v>1</v>
      </c>
      <c r="S19" s="14">
        <f t="shared" si="4"/>
        <v>0</v>
      </c>
      <c r="T19" s="14">
        <f t="shared" si="4"/>
        <v>0</v>
      </c>
      <c r="U19" s="14">
        <f t="shared" si="4"/>
        <v>1</v>
      </c>
      <c r="V19" s="14">
        <f t="shared" si="4"/>
        <v>0</v>
      </c>
      <c r="W19" s="14">
        <f t="shared" si="4"/>
        <v>0</v>
      </c>
      <c r="X19" s="14">
        <f t="shared" si="4"/>
        <v>1</v>
      </c>
      <c r="Y19" s="14">
        <f t="shared" si="4"/>
        <v>2</v>
      </c>
      <c r="Z19" s="14">
        <f t="shared" si="4"/>
        <v>1</v>
      </c>
      <c r="AA19" s="14">
        <f t="shared" si="4"/>
        <v>1</v>
      </c>
      <c r="AB19" s="14">
        <f t="shared" si="4"/>
        <v>1</v>
      </c>
      <c r="AC19" s="14">
        <f t="shared" si="4"/>
        <v>6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2</v>
      </c>
      <c r="AI19" s="14">
        <f t="shared" si="4"/>
        <v>0</v>
      </c>
      <c r="AJ19" s="14">
        <f t="shared" si="4"/>
        <v>0</v>
      </c>
      <c r="AK19" s="14">
        <f t="shared" si="4"/>
        <v>0</v>
      </c>
      <c r="AL19" s="14">
        <f t="shared" si="4"/>
        <v>0</v>
      </c>
      <c r="AM19" s="14">
        <f t="shared" si="4"/>
        <v>0</v>
      </c>
      <c r="AN19" s="14">
        <f t="shared" si="4"/>
        <v>0</v>
      </c>
      <c r="AO19" s="14">
        <f t="shared" si="4"/>
        <v>0</v>
      </c>
      <c r="AP19" s="14">
        <f t="shared" si="4"/>
        <v>0</v>
      </c>
      <c r="AQ19" s="14">
        <f t="shared" si="4"/>
        <v>1</v>
      </c>
      <c r="AR19" s="14">
        <f t="shared" si="4"/>
        <v>1</v>
      </c>
      <c r="AS19" s="14">
        <f t="shared" si="4"/>
        <v>0</v>
      </c>
      <c r="AT19" s="14">
        <f t="shared" si="4"/>
        <v>0</v>
      </c>
      <c r="AU19" s="14">
        <f t="shared" si="4"/>
        <v>0</v>
      </c>
      <c r="AV19" s="14">
        <f t="shared" si="4"/>
        <v>0</v>
      </c>
      <c r="AW19" s="14">
        <f t="shared" si="4"/>
        <v>0</v>
      </c>
      <c r="AX19" s="14">
        <f>SUM(AX18)</f>
        <v>0</v>
      </c>
      <c r="AY19" s="14">
        <f>SUM(AY18)</f>
        <v>0</v>
      </c>
      <c r="AZ19" s="14">
        <f t="shared" ref="AZ19" si="5">SUM(AZ18)</f>
        <v>0</v>
      </c>
      <c r="BA19" s="31">
        <f>SUM(E19:AZ19)</f>
        <v>53</v>
      </c>
      <c r="BE19" s="24" t="s">
        <v>73</v>
      </c>
      <c r="BF19" s="79">
        <f>BA19-'5.แบบรายงานข้อมูลนักเรียน'!K17</f>
        <v>0</v>
      </c>
      <c r="BG19" s="32" t="str">
        <f t="shared" si="0"/>
        <v>ถูกต้อง</v>
      </c>
      <c r="BH19" s="106"/>
      <c r="BI19" s="5"/>
      <c r="BL19"/>
      <c r="BM19"/>
      <c r="BN19"/>
      <c r="BO19"/>
      <c r="BP19"/>
    </row>
    <row r="20" spans="1:68" x14ac:dyDescent="0.55000000000000004">
      <c r="A20" s="35" t="s">
        <v>322</v>
      </c>
      <c r="B20" s="111" t="str">
        <f>'5.แบบรายงานข้อมูลนักเรียน'!$D$3</f>
        <v>84022006</v>
      </c>
      <c r="C20" s="111" t="str">
        <f>'5.แบบรายงานข้อมูลนักเรียน'!$C$4</f>
        <v>บ้านตาขุนวิทยา</v>
      </c>
      <c r="D20" s="111" t="str">
        <f>'5.แบบรายงานข้อมูลนักเรียน'!$C$8</f>
        <v xml:space="preserve">สพม. สุราษฎร์ธานี ชุมพร </v>
      </c>
      <c r="E20" s="9"/>
      <c r="F20" s="9">
        <v>1</v>
      </c>
      <c r="G20" s="9"/>
      <c r="H20" s="9"/>
      <c r="I20" s="9"/>
      <c r="J20" s="9"/>
      <c r="K20" s="9">
        <v>1</v>
      </c>
      <c r="L20" s="9"/>
      <c r="M20" s="9"/>
      <c r="N20" s="9"/>
      <c r="O20" s="9">
        <v>1</v>
      </c>
      <c r="P20" s="9"/>
      <c r="Q20" s="9"/>
      <c r="R20" s="9"/>
      <c r="S20" s="9"/>
      <c r="T20" s="9"/>
      <c r="U20" s="9"/>
      <c r="V20" s="9">
        <v>1</v>
      </c>
      <c r="W20" s="9"/>
      <c r="X20" s="9"/>
      <c r="Y20" s="9">
        <v>1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10"/>
      <c r="AW20" s="10"/>
      <c r="AX20" s="10"/>
      <c r="AY20" s="10"/>
      <c r="AZ20" s="10"/>
      <c r="BA20" s="11">
        <f t="shared" si="3"/>
        <v>5</v>
      </c>
      <c r="BB20" s="101"/>
      <c r="BC20" s="1"/>
      <c r="BD20" s="1"/>
      <c r="BE20" s="24" t="s">
        <v>73</v>
      </c>
      <c r="BF20" s="81">
        <f>IF('5.แบบรายงานข้อมูลนักเรียน'!K23&gt;=0,BA20,BA20-ABS('5.แบบรายงานข้อมูลนักเรียน'!K23))</f>
        <v>0</v>
      </c>
      <c r="BG20" s="32" t="str">
        <f>IF(BF20=0,"ถูกต้อง","ไม่ถูกต้อง")</f>
        <v>ถูกต้อง</v>
      </c>
      <c r="BH20" s="106"/>
      <c r="BI20" s="1"/>
      <c r="BL20"/>
      <c r="BM20"/>
      <c r="BN20"/>
      <c r="BO20"/>
      <c r="BP20"/>
    </row>
    <row r="21" spans="1:68" s="1" customFormat="1" x14ac:dyDescent="0.55000000000000004">
      <c r="A21" s="33" t="s">
        <v>76</v>
      </c>
      <c r="B21" s="111" t="str">
        <f>'5.แบบรายงานข้อมูลนักเรียน'!$D$3</f>
        <v>84022006</v>
      </c>
      <c r="C21" s="111" t="str">
        <f>'5.แบบรายงานข้อมูลนักเรียน'!$C$4</f>
        <v>บ้านตาขุนวิทยา</v>
      </c>
      <c r="D21" s="111" t="str">
        <f>'5.แบบรายงานข้อมูลนักเรียน'!$C$8</f>
        <v xml:space="preserve">สพม. สุราษฎร์ธานี ชุมพร </v>
      </c>
      <c r="E21" s="30"/>
      <c r="F21" s="41"/>
      <c r="G21" s="9"/>
      <c r="H21" s="9"/>
      <c r="I21" s="9">
        <v>1</v>
      </c>
      <c r="J21" s="9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30"/>
      <c r="AW21" s="30"/>
      <c r="AX21" s="30"/>
      <c r="AY21" s="30"/>
      <c r="AZ21" s="30"/>
      <c r="BA21" s="11">
        <f t="shared" si="3"/>
        <v>2</v>
      </c>
      <c r="BE21" s="24" t="s">
        <v>73</v>
      </c>
      <c r="BF21" s="82">
        <f>BA21-'5.แบบรายงานข้อมูลนักเรียน'!K27</f>
        <v>0</v>
      </c>
      <c r="BG21" s="32" t="str">
        <f t="shared" si="0"/>
        <v>ถูกต้อง</v>
      </c>
      <c r="BH21" s="106"/>
      <c r="BL21"/>
      <c r="BM21"/>
      <c r="BN21"/>
      <c r="BO21"/>
      <c r="BP21"/>
    </row>
    <row r="22" spans="1:68" s="1" customFormat="1" x14ac:dyDescent="0.55000000000000004">
      <c r="A22" s="33" t="s">
        <v>77</v>
      </c>
      <c r="B22" s="111" t="str">
        <f>'5.แบบรายงานข้อมูลนักเรียน'!$D$3</f>
        <v>84022006</v>
      </c>
      <c r="C22" s="111" t="str">
        <f>'5.แบบรายงานข้อมูลนักเรียน'!$C$4</f>
        <v>บ้านตาขุนวิทยา</v>
      </c>
      <c r="D22" s="111" t="str">
        <f>'5.แบบรายงานข้อมูลนักเรียน'!$C$8</f>
        <v xml:space="preserve">สพม. สุราษฎร์ธานี ชุมพร </v>
      </c>
      <c r="E22" s="30"/>
      <c r="F22" s="3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30"/>
      <c r="AW22" s="30"/>
      <c r="AX22" s="30"/>
      <c r="AY22" s="30"/>
      <c r="AZ22" s="30"/>
      <c r="BA22" s="11">
        <f t="shared" si="3"/>
        <v>0</v>
      </c>
      <c r="BE22" s="24" t="s">
        <v>73</v>
      </c>
      <c r="BF22" s="82">
        <f>BA22-'5.แบบรายงานข้อมูลนักเรียน'!K28</f>
        <v>0</v>
      </c>
      <c r="BG22" s="32" t="str">
        <f t="shared" si="0"/>
        <v>ถูกต้อง</v>
      </c>
      <c r="BH22" s="106"/>
    </row>
    <row r="23" spans="1:68" customFormat="1" ht="21.75" x14ac:dyDescent="0.5">
      <c r="BK23" s="107"/>
    </row>
    <row r="24" spans="1:68" s="78" customFormat="1" ht="21.75" x14ac:dyDescent="0.5">
      <c r="B24"/>
      <c r="C24"/>
      <c r="D24"/>
      <c r="E24"/>
      <c r="F24"/>
      <c r="G24"/>
      <c r="BF24" s="77"/>
      <c r="BG24" s="77"/>
      <c r="BH24" s="77"/>
      <c r="BI24" s="77"/>
      <c r="BJ24" s="77"/>
      <c r="BK24" s="77"/>
      <c r="BL24" s="77"/>
      <c r="BM24" s="77"/>
    </row>
    <row r="25" spans="1:68" s="1" customFormat="1" ht="27.75" x14ac:dyDescent="0.65">
      <c r="A25" s="86" t="s">
        <v>27</v>
      </c>
      <c r="B25" s="37"/>
      <c r="C25" s="25"/>
      <c r="D25" s="25"/>
      <c r="F25"/>
      <c r="G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D25" s="25"/>
      <c r="BE25" s="12"/>
      <c r="BF25" s="77"/>
      <c r="BG25" s="77"/>
      <c r="BH25" s="77"/>
      <c r="BI25" s="77"/>
      <c r="BJ25" s="77"/>
      <c r="BK25" s="77"/>
      <c r="BL25" s="77"/>
      <c r="BM25" s="77"/>
    </row>
    <row r="26" spans="1:68" s="1" customFormat="1" x14ac:dyDescent="0.55000000000000004">
      <c r="A26" s="37" t="s">
        <v>74</v>
      </c>
      <c r="B26" s="37"/>
      <c r="C26" s="25"/>
      <c r="D26" s="25"/>
      <c r="F26"/>
      <c r="G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D26" s="25"/>
      <c r="BE26" s="12"/>
      <c r="BF26" s="77"/>
      <c r="BG26" s="77"/>
      <c r="BH26" s="77"/>
      <c r="BI26" s="77"/>
      <c r="BJ26" s="77"/>
      <c r="BK26" s="77"/>
      <c r="BL26" s="77"/>
      <c r="BM26" s="77"/>
    </row>
    <row r="27" spans="1:68" s="1" customFormat="1" x14ac:dyDescent="0.55000000000000004">
      <c r="A27" s="38" t="s">
        <v>323</v>
      </c>
      <c r="B27" s="37"/>
      <c r="C27" s="25"/>
      <c r="D27" s="25"/>
      <c r="F27"/>
      <c r="G27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D27" s="25"/>
      <c r="BE27" s="12"/>
      <c r="BF27" s="77"/>
      <c r="BG27" s="77"/>
      <c r="BH27" s="77"/>
      <c r="BI27" s="77"/>
      <c r="BJ27" s="77"/>
      <c r="BK27" s="77"/>
      <c r="BL27" s="77"/>
      <c r="BM27" s="77"/>
    </row>
    <row r="28" spans="1:68" s="1" customFormat="1" x14ac:dyDescent="0.55000000000000004">
      <c r="A28" s="38" t="s">
        <v>489</v>
      </c>
      <c r="B28" s="37"/>
      <c r="C28" s="25"/>
      <c r="D28" s="25"/>
      <c r="F28"/>
      <c r="G28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D28" s="25"/>
      <c r="BE28" s="12"/>
      <c r="BF28" s="77"/>
      <c r="BG28" s="77"/>
      <c r="BH28" s="77"/>
      <c r="BI28" s="77"/>
      <c r="BJ28" s="77"/>
      <c r="BK28" s="77"/>
      <c r="BL28" s="77"/>
      <c r="BM28" s="77"/>
    </row>
    <row r="29" spans="1:68" s="1" customFormat="1" x14ac:dyDescent="0.55000000000000004">
      <c r="A29" s="6" t="s">
        <v>491</v>
      </c>
      <c r="B29" s="26"/>
      <c r="C29" s="25"/>
      <c r="D29" s="25"/>
      <c r="F29"/>
      <c r="G2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D29" s="25"/>
      <c r="BE29" s="12"/>
      <c r="BF29" s="12"/>
      <c r="BG29" s="12"/>
      <c r="BI29" s="29"/>
    </row>
    <row r="30" spans="1:68" s="1" customFormat="1" x14ac:dyDescent="0.55000000000000004">
      <c r="A30" s="6"/>
      <c r="B30" s="37" t="s">
        <v>347</v>
      </c>
      <c r="C30" s="25"/>
      <c r="D30" s="25"/>
      <c r="F30"/>
      <c r="G30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D30" s="25"/>
      <c r="BE30" s="12"/>
      <c r="BF30" s="12"/>
      <c r="BG30" s="12"/>
      <c r="BI30" s="29"/>
    </row>
    <row r="31" spans="1:68" s="1" customFormat="1" x14ac:dyDescent="0.55000000000000004">
      <c r="A31" s="6"/>
      <c r="B31" s="37" t="s">
        <v>348</v>
      </c>
      <c r="C31" s="25"/>
      <c r="D31" s="25"/>
      <c r="F31"/>
      <c r="G31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D31" s="25"/>
      <c r="BE31" s="12"/>
      <c r="BF31" s="12"/>
      <c r="BG31" s="12"/>
      <c r="BI31" s="29"/>
    </row>
    <row r="32" spans="1:68" s="1" customFormat="1" x14ac:dyDescent="0.55000000000000004">
      <c r="A32" s="6"/>
      <c r="B32" s="37" t="s">
        <v>349</v>
      </c>
      <c r="C32" s="25"/>
      <c r="D32" s="25"/>
      <c r="F32"/>
      <c r="G32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D32" s="25"/>
      <c r="BE32" s="12"/>
      <c r="BF32" s="12"/>
      <c r="BG32" s="12"/>
      <c r="BI32" s="29"/>
    </row>
    <row r="33" spans="1:64" s="1" customFormat="1" x14ac:dyDescent="0.55000000000000004">
      <c r="A33" s="39" t="s">
        <v>366</v>
      </c>
      <c r="B33" s="26"/>
      <c r="C33" s="25"/>
      <c r="D33" s="25"/>
      <c r="F33"/>
      <c r="G3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D33" s="25"/>
      <c r="BE33" s="12"/>
      <c r="BF33" s="12"/>
      <c r="BG33" s="12"/>
      <c r="BI33" s="29"/>
    </row>
    <row r="34" spans="1:64" s="1" customFormat="1" x14ac:dyDescent="0.55000000000000004">
      <c r="A34" s="28" t="s">
        <v>367</v>
      </c>
      <c r="B34" s="37"/>
      <c r="C34" s="25"/>
      <c r="D34" s="25"/>
      <c r="F34"/>
      <c r="G3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D34" s="25"/>
      <c r="BE34" s="12"/>
      <c r="BF34" s="12"/>
      <c r="BG34" s="12"/>
      <c r="BI34" s="29"/>
    </row>
    <row r="35" spans="1:64" s="1" customFormat="1" x14ac:dyDescent="0.55000000000000004">
      <c r="A35" s="40" t="s">
        <v>487</v>
      </c>
      <c r="B35" s="26"/>
      <c r="C35" s="25"/>
      <c r="D35" s="25"/>
      <c r="F35"/>
      <c r="G3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D35" s="25"/>
      <c r="BE35" s="12"/>
      <c r="BF35" s="12"/>
      <c r="BG35" s="12"/>
      <c r="BI35" s="29"/>
    </row>
    <row r="36" spans="1:64" s="1" customFormat="1" x14ac:dyDescent="0.55000000000000004">
      <c r="A36" s="39" t="s">
        <v>490</v>
      </c>
      <c r="B36" s="26"/>
      <c r="C36" s="25"/>
      <c r="D36" s="25"/>
      <c r="E36" s="28"/>
      <c r="F36"/>
      <c r="G3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15"/>
      <c r="BB36" s="15"/>
      <c r="BC36" s="15"/>
      <c r="BD36" s="25"/>
      <c r="BE36" s="12"/>
      <c r="BF36" s="12"/>
      <c r="BG36" s="12"/>
      <c r="BI36" s="29"/>
    </row>
    <row r="37" spans="1:64" s="1" customFormat="1" x14ac:dyDescent="0.55000000000000004">
      <c r="A37" s="39"/>
      <c r="B37" s="37" t="s">
        <v>488</v>
      </c>
      <c r="C37" s="25"/>
      <c r="D37" s="25"/>
      <c r="E37" s="28"/>
      <c r="F37"/>
      <c r="G37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15"/>
      <c r="BB37" s="15"/>
      <c r="BC37" s="15"/>
      <c r="BD37" s="25"/>
      <c r="BE37" s="12"/>
      <c r="BF37" s="12"/>
      <c r="BG37" s="12"/>
      <c r="BI37" s="29"/>
    </row>
    <row r="38" spans="1:64" s="1" customFormat="1" x14ac:dyDescent="0.55000000000000004">
      <c r="A38" s="39"/>
      <c r="B38" s="37" t="s">
        <v>492</v>
      </c>
      <c r="C38" s="25"/>
      <c r="D38" s="25"/>
      <c r="E38" s="28"/>
      <c r="F38"/>
      <c r="G38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15"/>
      <c r="BB38" s="15"/>
      <c r="BC38" s="15"/>
      <c r="BD38" s="25"/>
      <c r="BE38" s="12"/>
      <c r="BF38" s="12"/>
      <c r="BG38" s="12"/>
      <c r="BI38" s="29"/>
    </row>
    <row r="39" spans="1:64" s="1" customFormat="1" x14ac:dyDescent="0.55000000000000004">
      <c r="A39" s="39"/>
      <c r="B39" s="37" t="s">
        <v>75</v>
      </c>
      <c r="C39" s="34"/>
      <c r="D39" s="34"/>
      <c r="E39" s="28"/>
      <c r="F39"/>
      <c r="G39"/>
      <c r="M39" s="34"/>
      <c r="N39" s="34"/>
      <c r="O39" s="34"/>
      <c r="P39" s="34"/>
      <c r="Q39" s="34"/>
      <c r="R39" s="34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15"/>
      <c r="BB39" s="15"/>
      <c r="BC39" s="15"/>
      <c r="BD39" s="25"/>
      <c r="BE39" s="12"/>
      <c r="BF39" s="12"/>
      <c r="BG39" s="12"/>
      <c r="BI39" s="29"/>
    </row>
    <row r="40" spans="1:64" s="1" customFormat="1" x14ac:dyDescent="0.55000000000000004">
      <c r="A40" s="6" t="s">
        <v>353</v>
      </c>
      <c r="B40" s="26"/>
      <c r="C40" s="25"/>
      <c r="D40" s="25"/>
      <c r="F40"/>
      <c r="G40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D40" s="25"/>
      <c r="BE40" s="12"/>
      <c r="BF40" s="12"/>
      <c r="BG40" s="12"/>
      <c r="BI40" s="29"/>
    </row>
    <row r="41" spans="1:64" s="1" customFormat="1" x14ac:dyDescent="0.55000000000000004">
      <c r="A41" s="37" t="s">
        <v>361</v>
      </c>
      <c r="B41" s="26"/>
      <c r="C41" s="25"/>
      <c r="D41" s="25"/>
      <c r="E41" s="28"/>
      <c r="F41"/>
      <c r="G41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15"/>
      <c r="BB41" s="15"/>
      <c r="BC41" s="15"/>
      <c r="BD41" s="25"/>
      <c r="BE41" s="12"/>
      <c r="BF41" s="12"/>
      <c r="BG41" s="12"/>
      <c r="BI41" s="29"/>
    </row>
    <row r="42" spans="1:64" s="1" customFormat="1" x14ac:dyDescent="0.55000000000000004">
      <c r="A42" s="27"/>
      <c r="B42"/>
      <c r="C42"/>
      <c r="D42"/>
      <c r="E42"/>
      <c r="F42"/>
      <c r="G42"/>
      <c r="H42" s="26"/>
      <c r="I42" s="26"/>
      <c r="J42" s="25"/>
      <c r="K42" s="25"/>
      <c r="L42" s="28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15"/>
      <c r="BB42" s="15"/>
      <c r="BC42" s="15"/>
      <c r="BD42" s="25"/>
      <c r="BE42" s="12"/>
      <c r="BF42" s="12"/>
      <c r="BG42" s="12"/>
      <c r="BI42" s="29"/>
    </row>
    <row r="43" spans="1:64" s="1" customFormat="1" x14ac:dyDescent="0.55000000000000004">
      <c r="A43" s="27"/>
      <c r="B43"/>
      <c r="C43"/>
      <c r="D43"/>
      <c r="E43"/>
      <c r="F43"/>
      <c r="G43"/>
      <c r="H43" s="26"/>
      <c r="I43" s="26"/>
      <c r="J43" s="25"/>
      <c r="K43" s="25"/>
      <c r="L43" s="28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15"/>
      <c r="BB43" s="15"/>
      <c r="BC43" s="15"/>
      <c r="BD43" s="25"/>
      <c r="BE43" s="12"/>
      <c r="BF43" s="12"/>
      <c r="BG43" s="12"/>
      <c r="BI43" s="29"/>
    </row>
    <row r="44" spans="1:64" s="1" customFormat="1" x14ac:dyDescent="0.55000000000000004">
      <c r="A44" s="27"/>
      <c r="B44"/>
      <c r="C44"/>
      <c r="D44"/>
      <c r="E44"/>
      <c r="F44"/>
      <c r="G44"/>
      <c r="H44" s="26"/>
      <c r="I44" s="26"/>
      <c r="J44" s="25"/>
      <c r="K44" s="25"/>
      <c r="L44" s="28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15"/>
      <c r="BB44" s="15"/>
      <c r="BC44" s="15"/>
      <c r="BD44" s="25"/>
      <c r="BE44" s="12"/>
      <c r="BF44" s="12"/>
      <c r="BG44" s="12"/>
      <c r="BI44" s="29"/>
    </row>
    <row r="45" spans="1:64" s="1" customFormat="1" x14ac:dyDescent="0.55000000000000004">
      <c r="A45" s="27"/>
      <c r="B45"/>
      <c r="C45"/>
      <c r="D45"/>
      <c r="E45"/>
      <c r="F45"/>
      <c r="G45"/>
      <c r="H45" s="26"/>
      <c r="I45" s="26"/>
      <c r="J45" s="25"/>
      <c r="K45" s="25"/>
      <c r="L45" s="28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15"/>
      <c r="BB45" s="15"/>
      <c r="BC45" s="15"/>
      <c r="BD45" s="25"/>
      <c r="BE45" s="12"/>
      <c r="BF45" s="12"/>
      <c r="BG45" s="12"/>
      <c r="BI45" s="29"/>
    </row>
    <row r="46" spans="1:64" s="1" customFormat="1" x14ac:dyDescent="0.55000000000000004">
      <c r="A46" s="27"/>
      <c r="B46"/>
      <c r="C46"/>
      <c r="D46"/>
      <c r="E46"/>
      <c r="F46"/>
      <c r="G46"/>
      <c r="H46" s="26"/>
      <c r="I46" s="26"/>
      <c r="J46" s="25"/>
      <c r="K46" s="25"/>
      <c r="L46" s="28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15"/>
      <c r="BB46" s="15"/>
      <c r="BC46" s="15"/>
      <c r="BD46" s="25"/>
      <c r="BE46" s="12"/>
      <c r="BF46" s="12"/>
      <c r="BG46" s="12"/>
      <c r="BI46" s="29"/>
    </row>
    <row r="47" spans="1:64" s="1" customFormat="1" x14ac:dyDescent="0.55000000000000004">
      <c r="A47" s="27"/>
      <c r="B47"/>
      <c r="C47"/>
      <c r="D47"/>
      <c r="E47"/>
      <c r="F47"/>
      <c r="G47"/>
      <c r="H47" s="26"/>
      <c r="I47" s="26"/>
      <c r="J47" s="25"/>
      <c r="K47" s="25"/>
      <c r="L47" s="2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15"/>
      <c r="BB47" s="15"/>
      <c r="BC47" s="15"/>
      <c r="BD47" s="25"/>
      <c r="BE47" s="12"/>
      <c r="BF47" s="12"/>
      <c r="BG47" s="12"/>
      <c r="BI47" s="29"/>
    </row>
    <row r="48" spans="1:64" x14ac:dyDescent="0.55000000000000004">
      <c r="BF48" s="12"/>
      <c r="BG48" s="12"/>
      <c r="BH48" s="1"/>
      <c r="BI48" s="29"/>
      <c r="BJ48" s="1"/>
      <c r="BK48" s="1"/>
      <c r="BL48" s="1"/>
    </row>
  </sheetData>
  <mergeCells count="72">
    <mergeCell ref="B5:B10"/>
    <mergeCell ref="C5:C10"/>
    <mergeCell ref="D5:D10"/>
    <mergeCell ref="E15:F15"/>
    <mergeCell ref="G15:AZ15"/>
    <mergeCell ref="H6:H10"/>
    <mergeCell ref="I6:I10"/>
    <mergeCell ref="J6:J10"/>
    <mergeCell ref="K6:K10"/>
    <mergeCell ref="L6:L10"/>
    <mergeCell ref="M6:M10"/>
    <mergeCell ref="N6:N10"/>
    <mergeCell ref="O6:O10"/>
    <mergeCell ref="P6:P10"/>
    <mergeCell ref="Q6:Q10"/>
    <mergeCell ref="AN6:AN10"/>
    <mergeCell ref="E18:AW18"/>
    <mergeCell ref="AL6:AL10"/>
    <mergeCell ref="B2:D2"/>
    <mergeCell ref="E2:L2"/>
    <mergeCell ref="M2:N2"/>
    <mergeCell ref="O2:U2"/>
    <mergeCell ref="V2:W2"/>
    <mergeCell ref="X2:AD2"/>
    <mergeCell ref="AE2:AF2"/>
    <mergeCell ref="AG2:AK2"/>
    <mergeCell ref="AL2:AQ2"/>
    <mergeCell ref="AM6:AM10"/>
    <mergeCell ref="E6:E10"/>
    <mergeCell ref="F6:F10"/>
    <mergeCell ref="G6:G10"/>
    <mergeCell ref="S6:S10"/>
    <mergeCell ref="AR2:AV2"/>
    <mergeCell ref="R6:R10"/>
    <mergeCell ref="L3:T3"/>
    <mergeCell ref="U3:AC3"/>
    <mergeCell ref="A5:A10"/>
    <mergeCell ref="E5:F5"/>
    <mergeCell ref="G5:AZ5"/>
    <mergeCell ref="AC6:AC10"/>
    <mergeCell ref="AD6:AD10"/>
    <mergeCell ref="AE6:AE10"/>
    <mergeCell ref="T6:T10"/>
    <mergeCell ref="U6:U10"/>
    <mergeCell ref="V6:V10"/>
    <mergeCell ref="W6:W10"/>
    <mergeCell ref="X6:X10"/>
    <mergeCell ref="Y6:Y10"/>
    <mergeCell ref="BA5:BA10"/>
    <mergeCell ref="AW6:AW10"/>
    <mergeCell ref="AO6:AO10"/>
    <mergeCell ref="AP6:AP10"/>
    <mergeCell ref="AQ6:AQ10"/>
    <mergeCell ref="AZ6:AZ10"/>
    <mergeCell ref="AX6:AX10"/>
    <mergeCell ref="AY6:AY10"/>
    <mergeCell ref="A1:BD1"/>
    <mergeCell ref="E13:AW13"/>
    <mergeCell ref="AR6:AR10"/>
    <mergeCell ref="AS6:AS10"/>
    <mergeCell ref="AT6:AT10"/>
    <mergeCell ref="AU6:AU10"/>
    <mergeCell ref="AV6:AV10"/>
    <mergeCell ref="AF6:AF10"/>
    <mergeCell ref="AG6:AG10"/>
    <mergeCell ref="AH6:AH10"/>
    <mergeCell ref="AI6:AI10"/>
    <mergeCell ref="AJ6:AJ10"/>
    <mergeCell ref="AK6:AK10"/>
    <mergeCell ref="Z6:Z10"/>
    <mergeCell ref="AA6:AA10"/>
    <mergeCell ref="AB6:AB10"/>
  </mergeCells>
  <pageMargins left="0.19685039370078741" right="0.19685039370078741" top="0.78740157480314965" bottom="0.19685039370078741" header="0.78740157480314965" footer="0.19685039370078741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opLeftCell="B1" workbookViewId="0">
      <selection activeCell="A8" sqref="A8"/>
    </sheetView>
  </sheetViews>
  <sheetFormatPr defaultRowHeight="21.75" x14ac:dyDescent="0.5"/>
  <cols>
    <col min="1" max="1" width="27.28515625" customWidth="1"/>
    <col min="3" max="3" width="22.28515625" customWidth="1"/>
    <col min="5" max="5" width="36.42578125" customWidth="1"/>
  </cols>
  <sheetData>
    <row r="1" spans="1:8" ht="66" x14ac:dyDescent="0.55000000000000004">
      <c r="A1" s="42" t="s">
        <v>78</v>
      </c>
      <c r="C1" s="43" t="s">
        <v>79</v>
      </c>
      <c r="E1" s="45" t="s">
        <v>80</v>
      </c>
      <c r="H1" s="51" t="s">
        <v>317</v>
      </c>
    </row>
    <row r="2" spans="1:8" ht="24" x14ac:dyDescent="0.55000000000000004">
      <c r="A2" s="44" t="s">
        <v>81</v>
      </c>
      <c r="C2" s="44" t="s">
        <v>318</v>
      </c>
      <c r="E2" s="32" t="s">
        <v>320</v>
      </c>
      <c r="G2">
        <v>1</v>
      </c>
      <c r="H2" t="s">
        <v>136</v>
      </c>
    </row>
    <row r="3" spans="1:8" ht="24" x14ac:dyDescent="0.55000000000000004">
      <c r="A3" s="44" t="s">
        <v>96</v>
      </c>
      <c r="C3" s="44" t="s">
        <v>85</v>
      </c>
      <c r="E3" s="32" t="s">
        <v>90</v>
      </c>
      <c r="G3">
        <v>2</v>
      </c>
      <c r="H3" t="s">
        <v>137</v>
      </c>
    </row>
    <row r="4" spans="1:8" ht="24" x14ac:dyDescent="0.55000000000000004">
      <c r="A4" s="44" t="s">
        <v>97</v>
      </c>
      <c r="C4" s="32" t="s">
        <v>86</v>
      </c>
      <c r="E4" s="32" t="s">
        <v>497</v>
      </c>
      <c r="G4">
        <v>3</v>
      </c>
      <c r="H4" t="s">
        <v>138</v>
      </c>
    </row>
    <row r="5" spans="1:8" ht="24" x14ac:dyDescent="0.55000000000000004">
      <c r="A5" s="32" t="s">
        <v>98</v>
      </c>
      <c r="C5" s="32" t="s">
        <v>87</v>
      </c>
      <c r="E5" s="32" t="s">
        <v>91</v>
      </c>
      <c r="G5">
        <v>4</v>
      </c>
      <c r="H5" t="s">
        <v>139</v>
      </c>
    </row>
    <row r="6" spans="1:8" ht="24" x14ac:dyDescent="0.55000000000000004">
      <c r="A6" s="32" t="s">
        <v>363</v>
      </c>
      <c r="C6" s="32" t="s">
        <v>88</v>
      </c>
      <c r="E6" s="32" t="s">
        <v>92</v>
      </c>
      <c r="G6">
        <v>5</v>
      </c>
      <c r="H6" t="s">
        <v>140</v>
      </c>
    </row>
    <row r="7" spans="1:8" ht="24" x14ac:dyDescent="0.55000000000000004">
      <c r="A7" s="32" t="s">
        <v>364</v>
      </c>
      <c r="C7" s="32" t="s">
        <v>89</v>
      </c>
      <c r="E7" s="32" t="s">
        <v>93</v>
      </c>
      <c r="G7">
        <v>6</v>
      </c>
      <c r="H7" t="s">
        <v>141</v>
      </c>
    </row>
    <row r="8" spans="1:8" ht="24" x14ac:dyDescent="0.55000000000000004">
      <c r="A8" s="32" t="s">
        <v>496</v>
      </c>
      <c r="E8" s="32" t="s">
        <v>498</v>
      </c>
      <c r="G8">
        <v>7</v>
      </c>
      <c r="H8" t="s">
        <v>142</v>
      </c>
    </row>
    <row r="9" spans="1:8" ht="24" x14ac:dyDescent="0.55000000000000004">
      <c r="E9" s="32" t="s">
        <v>94</v>
      </c>
      <c r="F9" s="46"/>
      <c r="G9">
        <v>8</v>
      </c>
      <c r="H9" t="s">
        <v>143</v>
      </c>
    </row>
    <row r="10" spans="1:8" ht="24" x14ac:dyDescent="0.55000000000000004">
      <c r="E10" s="32" t="s">
        <v>95</v>
      </c>
      <c r="G10">
        <v>9</v>
      </c>
      <c r="H10" t="s">
        <v>144</v>
      </c>
    </row>
    <row r="11" spans="1:8" ht="24" x14ac:dyDescent="0.55000000000000004">
      <c r="E11" s="112" t="s">
        <v>99</v>
      </c>
      <c r="G11">
        <v>10</v>
      </c>
      <c r="H11" t="s">
        <v>145</v>
      </c>
    </row>
    <row r="12" spans="1:8" ht="24" x14ac:dyDescent="0.55000000000000004">
      <c r="E12" s="113" t="s">
        <v>360</v>
      </c>
      <c r="G12">
        <v>11</v>
      </c>
      <c r="H12" t="s">
        <v>146</v>
      </c>
    </row>
    <row r="13" spans="1:8" ht="24" x14ac:dyDescent="0.55000000000000004">
      <c r="E13" s="113" t="s">
        <v>365</v>
      </c>
      <c r="G13">
        <v>12</v>
      </c>
      <c r="H13" t="s">
        <v>147</v>
      </c>
    </row>
    <row r="14" spans="1:8" x14ac:dyDescent="0.5">
      <c r="G14">
        <v>13</v>
      </c>
      <c r="H14" t="s">
        <v>148</v>
      </c>
    </row>
    <row r="15" spans="1:8" x14ac:dyDescent="0.5">
      <c r="G15">
        <v>14</v>
      </c>
      <c r="H15" t="s">
        <v>149</v>
      </c>
    </row>
    <row r="16" spans="1:8" x14ac:dyDescent="0.5">
      <c r="G16">
        <v>15</v>
      </c>
      <c r="H16" t="s">
        <v>150</v>
      </c>
    </row>
    <row r="17" spans="7:8" x14ac:dyDescent="0.5">
      <c r="G17">
        <v>16</v>
      </c>
      <c r="H17" t="s">
        <v>151</v>
      </c>
    </row>
    <row r="18" spans="7:8" x14ac:dyDescent="0.5">
      <c r="G18">
        <v>17</v>
      </c>
      <c r="H18" t="s">
        <v>4</v>
      </c>
    </row>
    <row r="19" spans="7:8" x14ac:dyDescent="0.5">
      <c r="G19">
        <v>18</v>
      </c>
      <c r="H19" t="s">
        <v>152</v>
      </c>
    </row>
    <row r="20" spans="7:8" x14ac:dyDescent="0.5">
      <c r="G20">
        <v>19</v>
      </c>
      <c r="H20" t="s">
        <v>153</v>
      </c>
    </row>
    <row r="21" spans="7:8" x14ac:dyDescent="0.5">
      <c r="G21">
        <v>20</v>
      </c>
      <c r="H21" t="s">
        <v>154</v>
      </c>
    </row>
    <row r="22" spans="7:8" x14ac:dyDescent="0.5">
      <c r="G22">
        <v>21</v>
      </c>
      <c r="H22" t="s">
        <v>155</v>
      </c>
    </row>
    <row r="23" spans="7:8" x14ac:dyDescent="0.5">
      <c r="G23">
        <v>22</v>
      </c>
      <c r="H23" t="s">
        <v>156</v>
      </c>
    </row>
    <row r="24" spans="7:8" x14ac:dyDescent="0.5">
      <c r="G24">
        <v>23</v>
      </c>
      <c r="H24" t="s">
        <v>5</v>
      </c>
    </row>
    <row r="25" spans="7:8" x14ac:dyDescent="0.5">
      <c r="G25">
        <v>24</v>
      </c>
      <c r="H25" t="s">
        <v>157</v>
      </c>
    </row>
    <row r="26" spans="7:8" x14ac:dyDescent="0.5">
      <c r="G26">
        <v>25</v>
      </c>
      <c r="H26" t="s">
        <v>158</v>
      </c>
    </row>
    <row r="27" spans="7:8" x14ac:dyDescent="0.5">
      <c r="G27">
        <v>26</v>
      </c>
      <c r="H27" t="s">
        <v>159</v>
      </c>
    </row>
    <row r="28" spans="7:8" x14ac:dyDescent="0.5">
      <c r="G28">
        <v>27</v>
      </c>
      <c r="H28" t="s">
        <v>160</v>
      </c>
    </row>
    <row r="29" spans="7:8" x14ac:dyDescent="0.5">
      <c r="G29">
        <v>28</v>
      </c>
      <c r="H29" t="s">
        <v>161</v>
      </c>
    </row>
    <row r="30" spans="7:8" x14ac:dyDescent="0.5">
      <c r="G30">
        <v>29</v>
      </c>
      <c r="H30" t="s">
        <v>162</v>
      </c>
    </row>
    <row r="31" spans="7:8" x14ac:dyDescent="0.5">
      <c r="G31">
        <v>30</v>
      </c>
      <c r="H31" t="s">
        <v>163</v>
      </c>
    </row>
    <row r="32" spans="7:8" x14ac:dyDescent="0.5">
      <c r="G32">
        <v>31</v>
      </c>
      <c r="H32" t="s">
        <v>164</v>
      </c>
    </row>
    <row r="33" spans="7:8" x14ac:dyDescent="0.5">
      <c r="G33">
        <v>32</v>
      </c>
      <c r="H33" t="s">
        <v>165</v>
      </c>
    </row>
    <row r="34" spans="7:8" x14ac:dyDescent="0.5">
      <c r="G34">
        <v>33</v>
      </c>
      <c r="H34" t="s">
        <v>166</v>
      </c>
    </row>
    <row r="35" spans="7:8" x14ac:dyDescent="0.5">
      <c r="G35">
        <v>34</v>
      </c>
      <c r="H35" t="s">
        <v>167</v>
      </c>
    </row>
    <row r="36" spans="7:8" x14ac:dyDescent="0.5">
      <c r="G36">
        <v>35</v>
      </c>
      <c r="H36" t="s">
        <v>168</v>
      </c>
    </row>
    <row r="37" spans="7:8" x14ac:dyDescent="0.5">
      <c r="G37">
        <v>36</v>
      </c>
      <c r="H37" t="s">
        <v>169</v>
      </c>
    </row>
    <row r="38" spans="7:8" x14ac:dyDescent="0.5">
      <c r="G38">
        <v>37</v>
      </c>
      <c r="H38" t="s">
        <v>170</v>
      </c>
    </row>
    <row r="39" spans="7:8" x14ac:dyDescent="0.5">
      <c r="G39">
        <v>38</v>
      </c>
      <c r="H39" t="s">
        <v>171</v>
      </c>
    </row>
    <row r="40" spans="7:8" x14ac:dyDescent="0.5">
      <c r="G40">
        <v>39</v>
      </c>
      <c r="H40" t="s">
        <v>172</v>
      </c>
    </row>
    <row r="41" spans="7:8" x14ac:dyDescent="0.5">
      <c r="G41">
        <v>40</v>
      </c>
      <c r="H41" t="s">
        <v>173</v>
      </c>
    </row>
    <row r="42" spans="7:8" x14ac:dyDescent="0.5">
      <c r="G42">
        <v>41</v>
      </c>
      <c r="H42" t="s">
        <v>174</v>
      </c>
    </row>
    <row r="43" spans="7:8" x14ac:dyDescent="0.5">
      <c r="G43">
        <v>42</v>
      </c>
      <c r="H43" t="s">
        <v>175</v>
      </c>
    </row>
    <row r="44" spans="7:8" x14ac:dyDescent="0.5">
      <c r="G44">
        <v>43</v>
      </c>
      <c r="H44" t="s">
        <v>176</v>
      </c>
    </row>
    <row r="45" spans="7:8" x14ac:dyDescent="0.5">
      <c r="G45">
        <v>44</v>
      </c>
      <c r="H45" t="s">
        <v>177</v>
      </c>
    </row>
    <row r="46" spans="7:8" x14ac:dyDescent="0.5">
      <c r="G46">
        <v>45</v>
      </c>
      <c r="H46" t="s">
        <v>178</v>
      </c>
    </row>
    <row r="47" spans="7:8" x14ac:dyDescent="0.5">
      <c r="G47">
        <v>46</v>
      </c>
      <c r="H47" t="s">
        <v>179</v>
      </c>
    </row>
    <row r="48" spans="7:8" x14ac:dyDescent="0.5">
      <c r="G48">
        <v>47</v>
      </c>
      <c r="H48" t="s">
        <v>180</v>
      </c>
    </row>
    <row r="49" spans="7:8" x14ac:dyDescent="0.5">
      <c r="G49">
        <v>48</v>
      </c>
      <c r="H49" t="s">
        <v>181</v>
      </c>
    </row>
    <row r="50" spans="7:8" x14ac:dyDescent="0.5">
      <c r="G50">
        <v>49</v>
      </c>
      <c r="H50" t="s">
        <v>182</v>
      </c>
    </row>
    <row r="51" spans="7:8" x14ac:dyDescent="0.5">
      <c r="G51">
        <v>50</v>
      </c>
      <c r="H51" t="s">
        <v>183</v>
      </c>
    </row>
    <row r="52" spans="7:8" x14ac:dyDescent="0.5">
      <c r="G52">
        <v>51</v>
      </c>
      <c r="H52" t="s">
        <v>184</v>
      </c>
    </row>
    <row r="53" spans="7:8" x14ac:dyDescent="0.5">
      <c r="G53">
        <v>52</v>
      </c>
      <c r="H53" t="s">
        <v>185</v>
      </c>
    </row>
    <row r="54" spans="7:8" x14ac:dyDescent="0.5">
      <c r="G54">
        <v>53</v>
      </c>
      <c r="H54" t="s">
        <v>186</v>
      </c>
    </row>
    <row r="55" spans="7:8" x14ac:dyDescent="0.5">
      <c r="G55">
        <v>54</v>
      </c>
      <c r="H55" t="s">
        <v>187</v>
      </c>
    </row>
    <row r="56" spans="7:8" x14ac:dyDescent="0.5">
      <c r="G56">
        <v>55</v>
      </c>
      <c r="H56" t="s">
        <v>188</v>
      </c>
    </row>
    <row r="57" spans="7:8" x14ac:dyDescent="0.5">
      <c r="G57">
        <v>56</v>
      </c>
      <c r="H57" t="s">
        <v>189</v>
      </c>
    </row>
    <row r="58" spans="7:8" x14ac:dyDescent="0.5">
      <c r="G58">
        <v>57</v>
      </c>
      <c r="H58" t="s">
        <v>190</v>
      </c>
    </row>
    <row r="59" spans="7:8" x14ac:dyDescent="0.5">
      <c r="G59">
        <v>58</v>
      </c>
      <c r="H59" t="s">
        <v>191</v>
      </c>
    </row>
    <row r="60" spans="7:8" x14ac:dyDescent="0.5">
      <c r="G60">
        <v>59</v>
      </c>
      <c r="H60" t="s">
        <v>192</v>
      </c>
    </row>
    <row r="61" spans="7:8" x14ac:dyDescent="0.5">
      <c r="G61">
        <v>60</v>
      </c>
      <c r="H61" t="s">
        <v>193</v>
      </c>
    </row>
    <row r="62" spans="7:8" x14ac:dyDescent="0.5">
      <c r="G62">
        <v>61</v>
      </c>
      <c r="H62" t="s">
        <v>194</v>
      </c>
    </row>
    <row r="63" spans="7:8" x14ac:dyDescent="0.5">
      <c r="G63">
        <v>62</v>
      </c>
      <c r="H63" t="s">
        <v>195</v>
      </c>
    </row>
    <row r="64" spans="7:8" x14ac:dyDescent="0.5">
      <c r="G64">
        <v>63</v>
      </c>
      <c r="H64" t="s">
        <v>196</v>
      </c>
    </row>
    <row r="65" spans="7:8" x14ac:dyDescent="0.5">
      <c r="G65">
        <v>64</v>
      </c>
      <c r="H65" t="s">
        <v>197</v>
      </c>
    </row>
    <row r="66" spans="7:8" x14ac:dyDescent="0.5">
      <c r="G66">
        <v>65</v>
      </c>
      <c r="H66" t="s">
        <v>198</v>
      </c>
    </row>
    <row r="67" spans="7:8" x14ac:dyDescent="0.5">
      <c r="G67">
        <v>66</v>
      </c>
      <c r="H67" t="s">
        <v>199</v>
      </c>
    </row>
    <row r="68" spans="7:8" x14ac:dyDescent="0.5">
      <c r="G68">
        <v>67</v>
      </c>
      <c r="H68" t="s">
        <v>200</v>
      </c>
    </row>
    <row r="69" spans="7:8" x14ac:dyDescent="0.5">
      <c r="G69">
        <v>68</v>
      </c>
      <c r="H69" t="s">
        <v>201</v>
      </c>
    </row>
    <row r="70" spans="7:8" x14ac:dyDescent="0.5">
      <c r="G70">
        <v>69</v>
      </c>
      <c r="H70" t="s">
        <v>202</v>
      </c>
    </row>
    <row r="71" spans="7:8" x14ac:dyDescent="0.5">
      <c r="G71">
        <v>70</v>
      </c>
      <c r="H71" t="s">
        <v>203</v>
      </c>
    </row>
    <row r="72" spans="7:8" x14ac:dyDescent="0.5">
      <c r="G72">
        <v>71</v>
      </c>
      <c r="H72" t="s">
        <v>204</v>
      </c>
    </row>
    <row r="73" spans="7:8" x14ac:dyDescent="0.5">
      <c r="G73">
        <v>72</v>
      </c>
      <c r="H73" t="s">
        <v>205</v>
      </c>
    </row>
    <row r="74" spans="7:8" x14ac:dyDescent="0.5">
      <c r="G74">
        <v>73</v>
      </c>
      <c r="H74" t="s">
        <v>206</v>
      </c>
    </row>
    <row r="75" spans="7:8" x14ac:dyDescent="0.5">
      <c r="G75">
        <v>74</v>
      </c>
      <c r="H75" t="s">
        <v>207</v>
      </c>
    </row>
    <row r="76" spans="7:8" x14ac:dyDescent="0.5">
      <c r="G76">
        <v>75</v>
      </c>
      <c r="H76" t="s">
        <v>208</v>
      </c>
    </row>
    <row r="77" spans="7:8" x14ac:dyDescent="0.5">
      <c r="G77">
        <v>76</v>
      </c>
      <c r="H77" t="s">
        <v>209</v>
      </c>
    </row>
    <row r="78" spans="7:8" x14ac:dyDescent="0.5">
      <c r="G78">
        <v>77</v>
      </c>
      <c r="H78" t="s">
        <v>210</v>
      </c>
    </row>
    <row r="79" spans="7:8" x14ac:dyDescent="0.5">
      <c r="G79">
        <v>78</v>
      </c>
      <c r="H79" t="s">
        <v>211</v>
      </c>
    </row>
    <row r="80" spans="7:8" x14ac:dyDescent="0.5">
      <c r="G80">
        <v>79</v>
      </c>
      <c r="H80" t="s">
        <v>212</v>
      </c>
    </row>
    <row r="81" spans="7:8" x14ac:dyDescent="0.5">
      <c r="G81">
        <v>80</v>
      </c>
      <c r="H81" t="s">
        <v>213</v>
      </c>
    </row>
    <row r="82" spans="7:8" x14ac:dyDescent="0.5">
      <c r="G82">
        <v>81</v>
      </c>
      <c r="H82" t="s">
        <v>214</v>
      </c>
    </row>
    <row r="83" spans="7:8" x14ac:dyDescent="0.5">
      <c r="G83">
        <v>82</v>
      </c>
      <c r="H83" t="s">
        <v>215</v>
      </c>
    </row>
    <row r="84" spans="7:8" x14ac:dyDescent="0.5">
      <c r="G84">
        <v>83</v>
      </c>
      <c r="H84" t="s">
        <v>216</v>
      </c>
    </row>
    <row r="85" spans="7:8" x14ac:dyDescent="0.5">
      <c r="G85">
        <v>84</v>
      </c>
      <c r="H85" t="s">
        <v>217</v>
      </c>
    </row>
    <row r="86" spans="7:8" x14ac:dyDescent="0.5">
      <c r="G86">
        <v>85</v>
      </c>
      <c r="H86" t="s">
        <v>218</v>
      </c>
    </row>
    <row r="87" spans="7:8" x14ac:dyDescent="0.5">
      <c r="G87">
        <v>86</v>
      </c>
      <c r="H87" t="s">
        <v>219</v>
      </c>
    </row>
    <row r="88" spans="7:8" x14ac:dyDescent="0.5">
      <c r="G88">
        <v>87</v>
      </c>
      <c r="H88" t="s">
        <v>220</v>
      </c>
    </row>
    <row r="89" spans="7:8" x14ac:dyDescent="0.5">
      <c r="G89">
        <v>88</v>
      </c>
      <c r="H89" t="s">
        <v>221</v>
      </c>
    </row>
    <row r="90" spans="7:8" x14ac:dyDescent="0.5">
      <c r="G90">
        <v>89</v>
      </c>
      <c r="H90" t="s">
        <v>222</v>
      </c>
    </row>
    <row r="91" spans="7:8" x14ac:dyDescent="0.5">
      <c r="G91">
        <v>90</v>
      </c>
      <c r="H91" t="s">
        <v>223</v>
      </c>
    </row>
    <row r="92" spans="7:8" x14ac:dyDescent="0.5">
      <c r="G92">
        <v>91</v>
      </c>
      <c r="H92" t="s">
        <v>224</v>
      </c>
    </row>
    <row r="93" spans="7:8" x14ac:dyDescent="0.5">
      <c r="G93">
        <v>92</v>
      </c>
      <c r="H93" t="s">
        <v>225</v>
      </c>
    </row>
    <row r="94" spans="7:8" x14ac:dyDescent="0.5">
      <c r="G94">
        <v>93</v>
      </c>
      <c r="H94" t="s">
        <v>226</v>
      </c>
    </row>
    <row r="95" spans="7:8" x14ac:dyDescent="0.5">
      <c r="G95">
        <v>94</v>
      </c>
      <c r="H95" t="s">
        <v>227</v>
      </c>
    </row>
    <row r="96" spans="7:8" x14ac:dyDescent="0.5">
      <c r="G96">
        <v>95</v>
      </c>
      <c r="H96" t="s">
        <v>228</v>
      </c>
    </row>
    <row r="97" spans="7:8" x14ac:dyDescent="0.5">
      <c r="G97">
        <v>96</v>
      </c>
      <c r="H97" t="s">
        <v>229</v>
      </c>
    </row>
    <row r="98" spans="7:8" x14ac:dyDescent="0.5">
      <c r="G98">
        <v>97</v>
      </c>
      <c r="H98" t="s">
        <v>230</v>
      </c>
    </row>
    <row r="99" spans="7:8" x14ac:dyDescent="0.5">
      <c r="G99">
        <v>98</v>
      </c>
      <c r="H99" t="s">
        <v>231</v>
      </c>
    </row>
    <row r="100" spans="7:8" x14ac:dyDescent="0.5">
      <c r="G100">
        <v>99</v>
      </c>
      <c r="H100" t="s">
        <v>232</v>
      </c>
    </row>
    <row r="101" spans="7:8" x14ac:dyDescent="0.5">
      <c r="G101">
        <v>100</v>
      </c>
      <c r="H101" t="s">
        <v>233</v>
      </c>
    </row>
    <row r="102" spans="7:8" x14ac:dyDescent="0.5">
      <c r="G102">
        <v>101</v>
      </c>
      <c r="H102" t="s">
        <v>234</v>
      </c>
    </row>
    <row r="103" spans="7:8" x14ac:dyDescent="0.5">
      <c r="G103">
        <v>102</v>
      </c>
      <c r="H103" t="s">
        <v>235</v>
      </c>
    </row>
    <row r="104" spans="7:8" x14ac:dyDescent="0.5">
      <c r="G104">
        <v>103</v>
      </c>
      <c r="H104" t="s">
        <v>236</v>
      </c>
    </row>
    <row r="105" spans="7:8" x14ac:dyDescent="0.5">
      <c r="G105">
        <v>104</v>
      </c>
      <c r="H105" t="s">
        <v>237</v>
      </c>
    </row>
    <row r="106" spans="7:8" x14ac:dyDescent="0.5">
      <c r="G106">
        <v>105</v>
      </c>
      <c r="H106" t="s">
        <v>238</v>
      </c>
    </row>
    <row r="107" spans="7:8" x14ac:dyDescent="0.5">
      <c r="G107">
        <v>106</v>
      </c>
      <c r="H107" t="s">
        <v>239</v>
      </c>
    </row>
    <row r="108" spans="7:8" x14ac:dyDescent="0.5">
      <c r="G108">
        <v>107</v>
      </c>
      <c r="H108" t="s">
        <v>240</v>
      </c>
    </row>
    <row r="109" spans="7:8" x14ac:dyDescent="0.5">
      <c r="G109">
        <v>108</v>
      </c>
      <c r="H109" t="s">
        <v>241</v>
      </c>
    </row>
    <row r="110" spans="7:8" x14ac:dyDescent="0.5">
      <c r="G110">
        <v>109</v>
      </c>
      <c r="H110" t="s">
        <v>242</v>
      </c>
    </row>
    <row r="111" spans="7:8" x14ac:dyDescent="0.5">
      <c r="G111">
        <v>110</v>
      </c>
      <c r="H111" t="s">
        <v>243</v>
      </c>
    </row>
    <row r="112" spans="7:8" x14ac:dyDescent="0.5">
      <c r="G112">
        <v>111</v>
      </c>
      <c r="H112" t="s">
        <v>244</v>
      </c>
    </row>
    <row r="113" spans="7:8" x14ac:dyDescent="0.5">
      <c r="G113">
        <v>112</v>
      </c>
      <c r="H113" t="s">
        <v>245</v>
      </c>
    </row>
    <row r="114" spans="7:8" x14ac:dyDescent="0.5">
      <c r="G114">
        <v>113</v>
      </c>
      <c r="H114" t="s">
        <v>246</v>
      </c>
    </row>
    <row r="115" spans="7:8" x14ac:dyDescent="0.5">
      <c r="G115">
        <v>114</v>
      </c>
      <c r="H115" t="s">
        <v>247</v>
      </c>
    </row>
    <row r="116" spans="7:8" x14ac:dyDescent="0.5">
      <c r="G116">
        <v>115</v>
      </c>
      <c r="H116" t="s">
        <v>248</v>
      </c>
    </row>
    <row r="117" spans="7:8" x14ac:dyDescent="0.5">
      <c r="G117">
        <v>116</v>
      </c>
      <c r="H117" t="s">
        <v>249</v>
      </c>
    </row>
    <row r="118" spans="7:8" x14ac:dyDescent="0.5">
      <c r="G118">
        <v>117</v>
      </c>
      <c r="H118" t="s">
        <v>250</v>
      </c>
    </row>
    <row r="119" spans="7:8" x14ac:dyDescent="0.5">
      <c r="G119">
        <v>118</v>
      </c>
      <c r="H119" t="s">
        <v>251</v>
      </c>
    </row>
    <row r="120" spans="7:8" x14ac:dyDescent="0.5">
      <c r="G120">
        <v>119</v>
      </c>
      <c r="H120" t="s">
        <v>252</v>
      </c>
    </row>
    <row r="121" spans="7:8" x14ac:dyDescent="0.5">
      <c r="G121">
        <v>120</v>
      </c>
      <c r="H121" t="s">
        <v>253</v>
      </c>
    </row>
    <row r="122" spans="7:8" x14ac:dyDescent="0.5">
      <c r="G122">
        <v>121</v>
      </c>
      <c r="H122" t="s">
        <v>254</v>
      </c>
    </row>
    <row r="123" spans="7:8" x14ac:dyDescent="0.5">
      <c r="G123">
        <v>122</v>
      </c>
      <c r="H123" t="s">
        <v>255</v>
      </c>
    </row>
    <row r="124" spans="7:8" x14ac:dyDescent="0.5">
      <c r="G124">
        <v>123</v>
      </c>
      <c r="H124" t="s">
        <v>256</v>
      </c>
    </row>
    <row r="125" spans="7:8" x14ac:dyDescent="0.5">
      <c r="G125">
        <v>124</v>
      </c>
      <c r="H125" t="s">
        <v>257</v>
      </c>
    </row>
    <row r="126" spans="7:8" x14ac:dyDescent="0.5">
      <c r="G126">
        <v>125</v>
      </c>
      <c r="H126" t="s">
        <v>258</v>
      </c>
    </row>
    <row r="127" spans="7:8" x14ac:dyDescent="0.5">
      <c r="G127">
        <v>126</v>
      </c>
      <c r="H127" t="s">
        <v>259</v>
      </c>
    </row>
    <row r="128" spans="7:8" x14ac:dyDescent="0.5">
      <c r="G128">
        <v>127</v>
      </c>
      <c r="H128" t="s">
        <v>260</v>
      </c>
    </row>
    <row r="129" spans="7:8" x14ac:dyDescent="0.5">
      <c r="G129">
        <v>128</v>
      </c>
      <c r="H129" t="s">
        <v>261</v>
      </c>
    </row>
    <row r="130" spans="7:8" x14ac:dyDescent="0.5">
      <c r="G130">
        <v>129</v>
      </c>
      <c r="H130" t="s">
        <v>262</v>
      </c>
    </row>
    <row r="131" spans="7:8" x14ac:dyDescent="0.5">
      <c r="G131">
        <v>130</v>
      </c>
      <c r="H131" t="s">
        <v>263</v>
      </c>
    </row>
    <row r="132" spans="7:8" x14ac:dyDescent="0.5">
      <c r="G132">
        <v>131</v>
      </c>
      <c r="H132" t="s">
        <v>264</v>
      </c>
    </row>
    <row r="133" spans="7:8" x14ac:dyDescent="0.5">
      <c r="G133">
        <v>132</v>
      </c>
      <c r="H133" t="s">
        <v>265</v>
      </c>
    </row>
    <row r="134" spans="7:8" x14ac:dyDescent="0.5">
      <c r="G134">
        <v>133</v>
      </c>
      <c r="H134" t="s">
        <v>266</v>
      </c>
    </row>
    <row r="135" spans="7:8" x14ac:dyDescent="0.5">
      <c r="G135">
        <v>134</v>
      </c>
      <c r="H135" t="s">
        <v>267</v>
      </c>
    </row>
    <row r="136" spans="7:8" x14ac:dyDescent="0.5">
      <c r="G136">
        <v>135</v>
      </c>
      <c r="H136" t="s">
        <v>268</v>
      </c>
    </row>
    <row r="137" spans="7:8" x14ac:dyDescent="0.5">
      <c r="G137">
        <v>136</v>
      </c>
      <c r="H137" t="s">
        <v>269</v>
      </c>
    </row>
    <row r="138" spans="7:8" x14ac:dyDescent="0.5">
      <c r="G138">
        <v>137</v>
      </c>
      <c r="H138" t="s">
        <v>270</v>
      </c>
    </row>
    <row r="139" spans="7:8" x14ac:dyDescent="0.5">
      <c r="G139">
        <v>138</v>
      </c>
      <c r="H139" t="s">
        <v>271</v>
      </c>
    </row>
    <row r="140" spans="7:8" x14ac:dyDescent="0.5">
      <c r="G140">
        <v>139</v>
      </c>
      <c r="H140" t="s">
        <v>272</v>
      </c>
    </row>
    <row r="141" spans="7:8" x14ac:dyDescent="0.5">
      <c r="G141">
        <v>140</v>
      </c>
      <c r="H141" t="s">
        <v>273</v>
      </c>
    </row>
    <row r="142" spans="7:8" x14ac:dyDescent="0.5">
      <c r="G142">
        <v>141</v>
      </c>
      <c r="H142" t="s">
        <v>274</v>
      </c>
    </row>
    <row r="143" spans="7:8" x14ac:dyDescent="0.5">
      <c r="G143">
        <v>142</v>
      </c>
      <c r="H143" t="s">
        <v>275</v>
      </c>
    </row>
    <row r="144" spans="7:8" x14ac:dyDescent="0.5">
      <c r="G144">
        <v>143</v>
      </c>
      <c r="H144" t="s">
        <v>276</v>
      </c>
    </row>
    <row r="145" spans="7:8" x14ac:dyDescent="0.5">
      <c r="G145">
        <v>144</v>
      </c>
      <c r="H145" t="s">
        <v>277</v>
      </c>
    </row>
    <row r="146" spans="7:8" x14ac:dyDescent="0.5">
      <c r="G146">
        <v>145</v>
      </c>
      <c r="H146" t="s">
        <v>278</v>
      </c>
    </row>
    <row r="147" spans="7:8" x14ac:dyDescent="0.5">
      <c r="G147">
        <v>146</v>
      </c>
      <c r="H147" t="s">
        <v>279</v>
      </c>
    </row>
    <row r="148" spans="7:8" x14ac:dyDescent="0.5">
      <c r="G148">
        <v>147</v>
      </c>
      <c r="H148" t="s">
        <v>280</v>
      </c>
    </row>
    <row r="149" spans="7:8" x14ac:dyDescent="0.5">
      <c r="G149">
        <v>148</v>
      </c>
      <c r="H149" t="s">
        <v>281</v>
      </c>
    </row>
    <row r="150" spans="7:8" x14ac:dyDescent="0.5">
      <c r="G150">
        <v>149</v>
      </c>
      <c r="H150" t="s">
        <v>282</v>
      </c>
    </row>
    <row r="151" spans="7:8" x14ac:dyDescent="0.5">
      <c r="G151">
        <v>150</v>
      </c>
      <c r="H151" t="s">
        <v>283</v>
      </c>
    </row>
    <row r="152" spans="7:8" x14ac:dyDescent="0.5">
      <c r="G152">
        <v>151</v>
      </c>
      <c r="H152" t="s">
        <v>284</v>
      </c>
    </row>
    <row r="153" spans="7:8" x14ac:dyDescent="0.5">
      <c r="G153">
        <v>152</v>
      </c>
      <c r="H153" t="s">
        <v>285</v>
      </c>
    </row>
    <row r="154" spans="7:8" x14ac:dyDescent="0.5">
      <c r="G154">
        <v>153</v>
      </c>
      <c r="H154" t="s">
        <v>286</v>
      </c>
    </row>
    <row r="155" spans="7:8" x14ac:dyDescent="0.5">
      <c r="G155">
        <v>154</v>
      </c>
      <c r="H155" t="s">
        <v>287</v>
      </c>
    </row>
    <row r="156" spans="7:8" x14ac:dyDescent="0.5">
      <c r="G156">
        <v>155</v>
      </c>
      <c r="H156" t="s">
        <v>288</v>
      </c>
    </row>
    <row r="157" spans="7:8" x14ac:dyDescent="0.5">
      <c r="G157">
        <v>156</v>
      </c>
      <c r="H157" t="s">
        <v>289</v>
      </c>
    </row>
    <row r="158" spans="7:8" x14ac:dyDescent="0.5">
      <c r="G158">
        <v>157</v>
      </c>
      <c r="H158" t="s">
        <v>290</v>
      </c>
    </row>
    <row r="159" spans="7:8" x14ac:dyDescent="0.5">
      <c r="G159">
        <v>158</v>
      </c>
      <c r="H159" t="s">
        <v>291</v>
      </c>
    </row>
    <row r="160" spans="7:8" x14ac:dyDescent="0.5">
      <c r="G160">
        <v>159</v>
      </c>
      <c r="H160" t="s">
        <v>292</v>
      </c>
    </row>
    <row r="161" spans="7:8" x14ac:dyDescent="0.5">
      <c r="G161">
        <v>160</v>
      </c>
      <c r="H161" t="s">
        <v>293</v>
      </c>
    </row>
    <row r="162" spans="7:8" x14ac:dyDescent="0.5">
      <c r="G162">
        <v>161</v>
      </c>
      <c r="H162" t="s">
        <v>294</v>
      </c>
    </row>
    <row r="163" spans="7:8" x14ac:dyDescent="0.5">
      <c r="G163">
        <v>162</v>
      </c>
      <c r="H163" t="s">
        <v>295</v>
      </c>
    </row>
    <row r="164" spans="7:8" x14ac:dyDescent="0.5">
      <c r="G164">
        <v>163</v>
      </c>
      <c r="H164" t="s">
        <v>296</v>
      </c>
    </row>
    <row r="165" spans="7:8" x14ac:dyDescent="0.5">
      <c r="G165">
        <v>164</v>
      </c>
      <c r="H165" t="s">
        <v>297</v>
      </c>
    </row>
    <row r="166" spans="7:8" x14ac:dyDescent="0.5">
      <c r="G166">
        <v>165</v>
      </c>
      <c r="H166" t="s">
        <v>298</v>
      </c>
    </row>
    <row r="167" spans="7:8" x14ac:dyDescent="0.5">
      <c r="G167">
        <v>166</v>
      </c>
      <c r="H167" t="s">
        <v>299</v>
      </c>
    </row>
    <row r="168" spans="7:8" x14ac:dyDescent="0.5">
      <c r="G168">
        <v>167</v>
      </c>
      <c r="H168" t="s">
        <v>300</v>
      </c>
    </row>
    <row r="169" spans="7:8" x14ac:dyDescent="0.5">
      <c r="G169">
        <v>168</v>
      </c>
      <c r="H169" t="s">
        <v>301</v>
      </c>
    </row>
    <row r="170" spans="7:8" x14ac:dyDescent="0.5">
      <c r="G170">
        <v>169</v>
      </c>
      <c r="H170" t="s">
        <v>302</v>
      </c>
    </row>
    <row r="171" spans="7:8" x14ac:dyDescent="0.5">
      <c r="G171">
        <v>170</v>
      </c>
      <c r="H171" t="s">
        <v>303</v>
      </c>
    </row>
    <row r="172" spans="7:8" x14ac:dyDescent="0.5">
      <c r="G172">
        <v>171</v>
      </c>
      <c r="H172" t="s">
        <v>304</v>
      </c>
    </row>
    <row r="173" spans="7:8" x14ac:dyDescent="0.5">
      <c r="G173">
        <v>172</v>
      </c>
      <c r="H173" t="s">
        <v>305</v>
      </c>
    </row>
    <row r="174" spans="7:8" x14ac:dyDescent="0.5">
      <c r="G174">
        <v>173</v>
      </c>
      <c r="H174" t="s">
        <v>306</v>
      </c>
    </row>
    <row r="175" spans="7:8" x14ac:dyDescent="0.5">
      <c r="G175">
        <v>174</v>
      </c>
      <c r="H175" t="s">
        <v>307</v>
      </c>
    </row>
    <row r="176" spans="7:8" x14ac:dyDescent="0.5">
      <c r="G176">
        <v>175</v>
      </c>
      <c r="H176" t="s">
        <v>308</v>
      </c>
    </row>
    <row r="177" spans="7:8" x14ac:dyDescent="0.5">
      <c r="G177">
        <v>176</v>
      </c>
      <c r="H177" t="s">
        <v>309</v>
      </c>
    </row>
    <row r="178" spans="7:8" x14ac:dyDescent="0.5">
      <c r="G178">
        <v>177</v>
      </c>
      <c r="H178" t="s">
        <v>310</v>
      </c>
    </row>
    <row r="179" spans="7:8" x14ac:dyDescent="0.5">
      <c r="G179">
        <v>178</v>
      </c>
      <c r="H179" t="s">
        <v>311</v>
      </c>
    </row>
    <row r="180" spans="7:8" x14ac:dyDescent="0.5">
      <c r="G180">
        <v>179</v>
      </c>
      <c r="H180" t="s">
        <v>312</v>
      </c>
    </row>
    <row r="181" spans="7:8" x14ac:dyDescent="0.5">
      <c r="G181">
        <v>180</v>
      </c>
      <c r="H181" t="s">
        <v>313</v>
      </c>
    </row>
    <row r="182" spans="7:8" x14ac:dyDescent="0.5">
      <c r="G182">
        <v>181</v>
      </c>
      <c r="H182" t="s">
        <v>314</v>
      </c>
    </row>
    <row r="183" spans="7:8" x14ac:dyDescent="0.5">
      <c r="G183">
        <v>182</v>
      </c>
      <c r="H183" t="s">
        <v>315</v>
      </c>
    </row>
    <row r="184" spans="7:8" x14ac:dyDescent="0.5">
      <c r="G184">
        <v>183</v>
      </c>
      <c r="H184" t="s">
        <v>316</v>
      </c>
    </row>
    <row r="185" spans="7:8" x14ac:dyDescent="0.5">
      <c r="G185">
        <v>184</v>
      </c>
      <c r="H185" t="s">
        <v>418</v>
      </c>
    </row>
    <row r="186" spans="7:8" x14ac:dyDescent="0.5">
      <c r="G186">
        <v>185</v>
      </c>
      <c r="H186" t="s">
        <v>419</v>
      </c>
    </row>
    <row r="187" spans="7:8" x14ac:dyDescent="0.5">
      <c r="G187">
        <v>186</v>
      </c>
      <c r="H187" t="s">
        <v>420</v>
      </c>
    </row>
    <row r="188" spans="7:8" x14ac:dyDescent="0.5">
      <c r="G188">
        <v>187</v>
      </c>
      <c r="H188" t="s">
        <v>421</v>
      </c>
    </row>
    <row r="189" spans="7:8" x14ac:dyDescent="0.5">
      <c r="G189">
        <v>188</v>
      </c>
      <c r="H189" t="s">
        <v>422</v>
      </c>
    </row>
    <row r="190" spans="7:8" x14ac:dyDescent="0.5">
      <c r="G190">
        <v>189</v>
      </c>
      <c r="H190" t="s">
        <v>423</v>
      </c>
    </row>
    <row r="191" spans="7:8" x14ac:dyDescent="0.5">
      <c r="G191">
        <v>190</v>
      </c>
      <c r="H191" t="s">
        <v>424</v>
      </c>
    </row>
    <row r="192" spans="7:8" x14ac:dyDescent="0.5">
      <c r="G192">
        <v>191</v>
      </c>
      <c r="H192" t="s">
        <v>425</v>
      </c>
    </row>
    <row r="193" spans="7:8" x14ac:dyDescent="0.5">
      <c r="G193">
        <v>192</v>
      </c>
      <c r="H193" t="s">
        <v>426</v>
      </c>
    </row>
    <row r="194" spans="7:8" x14ac:dyDescent="0.5">
      <c r="G194">
        <v>193</v>
      </c>
      <c r="H194" t="s">
        <v>427</v>
      </c>
    </row>
    <row r="195" spans="7:8" x14ac:dyDescent="0.5">
      <c r="G195">
        <v>194</v>
      </c>
      <c r="H195" t="s">
        <v>428</v>
      </c>
    </row>
    <row r="196" spans="7:8" x14ac:dyDescent="0.5">
      <c r="G196">
        <v>195</v>
      </c>
      <c r="H196" t="s">
        <v>429</v>
      </c>
    </row>
    <row r="197" spans="7:8" x14ac:dyDescent="0.5">
      <c r="G197">
        <v>196</v>
      </c>
      <c r="H197" t="s">
        <v>430</v>
      </c>
    </row>
    <row r="198" spans="7:8" x14ac:dyDescent="0.5">
      <c r="G198">
        <v>197</v>
      </c>
      <c r="H198" t="s">
        <v>431</v>
      </c>
    </row>
    <row r="199" spans="7:8" x14ac:dyDescent="0.5">
      <c r="G199">
        <v>198</v>
      </c>
      <c r="H199" t="s">
        <v>432</v>
      </c>
    </row>
    <row r="200" spans="7:8" x14ac:dyDescent="0.5">
      <c r="G200">
        <v>199</v>
      </c>
      <c r="H200" t="s">
        <v>433</v>
      </c>
    </row>
    <row r="201" spans="7:8" x14ac:dyDescent="0.5">
      <c r="G201">
        <v>200</v>
      </c>
      <c r="H201" t="s">
        <v>434</v>
      </c>
    </row>
    <row r="202" spans="7:8" x14ac:dyDescent="0.5">
      <c r="G202">
        <v>201</v>
      </c>
      <c r="H202" t="s">
        <v>435</v>
      </c>
    </row>
    <row r="203" spans="7:8" x14ac:dyDescent="0.5">
      <c r="G203">
        <v>202</v>
      </c>
      <c r="H203" t="s">
        <v>436</v>
      </c>
    </row>
    <row r="204" spans="7:8" x14ac:dyDescent="0.5">
      <c r="G204">
        <v>203</v>
      </c>
      <c r="H204" t="s">
        <v>437</v>
      </c>
    </row>
    <row r="205" spans="7:8" x14ac:dyDescent="0.5">
      <c r="G205">
        <v>204</v>
      </c>
      <c r="H205" t="s">
        <v>438</v>
      </c>
    </row>
    <row r="206" spans="7:8" x14ac:dyDescent="0.5">
      <c r="G206">
        <v>205</v>
      </c>
      <c r="H206" t="s">
        <v>439</v>
      </c>
    </row>
    <row r="207" spans="7:8" x14ac:dyDescent="0.5">
      <c r="G207">
        <v>206</v>
      </c>
      <c r="H207" t="s">
        <v>440</v>
      </c>
    </row>
    <row r="208" spans="7:8" x14ac:dyDescent="0.5">
      <c r="G208">
        <v>207</v>
      </c>
      <c r="H208" t="s">
        <v>441</v>
      </c>
    </row>
    <row r="209" spans="7:8" x14ac:dyDescent="0.5">
      <c r="G209">
        <v>208</v>
      </c>
      <c r="H209" t="s">
        <v>442</v>
      </c>
    </row>
    <row r="210" spans="7:8" x14ac:dyDescent="0.5">
      <c r="G210">
        <v>209</v>
      </c>
      <c r="H210" t="s">
        <v>443</v>
      </c>
    </row>
    <row r="211" spans="7:8" x14ac:dyDescent="0.5">
      <c r="G211">
        <v>210</v>
      </c>
      <c r="H211" t="s">
        <v>444</v>
      </c>
    </row>
    <row r="212" spans="7:8" x14ac:dyDescent="0.5">
      <c r="G212">
        <v>211</v>
      </c>
      <c r="H212" t="s">
        <v>445</v>
      </c>
    </row>
    <row r="213" spans="7:8" x14ac:dyDescent="0.5">
      <c r="G213">
        <v>212</v>
      </c>
      <c r="H213" t="s">
        <v>446</v>
      </c>
    </row>
    <row r="214" spans="7:8" x14ac:dyDescent="0.5">
      <c r="G214">
        <v>213</v>
      </c>
      <c r="H214" t="s">
        <v>447</v>
      </c>
    </row>
    <row r="215" spans="7:8" x14ac:dyDescent="0.5">
      <c r="G215">
        <v>214</v>
      </c>
      <c r="H215" t="s">
        <v>448</v>
      </c>
    </row>
    <row r="216" spans="7:8" x14ac:dyDescent="0.5">
      <c r="G216">
        <v>215</v>
      </c>
      <c r="H216" t="s">
        <v>449</v>
      </c>
    </row>
    <row r="217" spans="7:8" x14ac:dyDescent="0.5">
      <c r="G217">
        <v>216</v>
      </c>
      <c r="H217" t="s">
        <v>450</v>
      </c>
    </row>
    <row r="218" spans="7:8" x14ac:dyDescent="0.5">
      <c r="G218">
        <v>217</v>
      </c>
      <c r="H218" t="s">
        <v>451</v>
      </c>
    </row>
    <row r="219" spans="7:8" x14ac:dyDescent="0.5">
      <c r="G219">
        <v>218</v>
      </c>
      <c r="H219" t="s">
        <v>452</v>
      </c>
    </row>
    <row r="220" spans="7:8" x14ac:dyDescent="0.5">
      <c r="G220">
        <v>219</v>
      </c>
      <c r="H220" t="s">
        <v>453</v>
      </c>
    </row>
    <row r="221" spans="7:8" x14ac:dyDescent="0.5">
      <c r="G221">
        <v>220</v>
      </c>
      <c r="H221" t="s">
        <v>454</v>
      </c>
    </row>
    <row r="222" spans="7:8" x14ac:dyDescent="0.5">
      <c r="G222">
        <v>221</v>
      </c>
      <c r="H222" t="s">
        <v>455</v>
      </c>
    </row>
    <row r="223" spans="7:8" x14ac:dyDescent="0.5">
      <c r="G223">
        <v>222</v>
      </c>
      <c r="H223" t="s">
        <v>456</v>
      </c>
    </row>
    <row r="224" spans="7:8" x14ac:dyDescent="0.5">
      <c r="G224">
        <v>223</v>
      </c>
      <c r="H224" t="s">
        <v>457</v>
      </c>
    </row>
    <row r="225" spans="7:8" x14ac:dyDescent="0.5">
      <c r="G225">
        <v>224</v>
      </c>
      <c r="H225" t="s">
        <v>458</v>
      </c>
    </row>
    <row r="226" spans="7:8" x14ac:dyDescent="0.5">
      <c r="G226">
        <v>225</v>
      </c>
      <c r="H226" t="s">
        <v>459</v>
      </c>
    </row>
    <row r="227" spans="7:8" x14ac:dyDescent="0.5">
      <c r="G227">
        <v>226</v>
      </c>
      <c r="H227" t="s">
        <v>460</v>
      </c>
    </row>
    <row r="228" spans="7:8" x14ac:dyDescent="0.5">
      <c r="G228">
        <v>227</v>
      </c>
      <c r="H228" t="s">
        <v>461</v>
      </c>
    </row>
    <row r="229" spans="7:8" x14ac:dyDescent="0.5">
      <c r="G229">
        <v>228</v>
      </c>
      <c r="H229" t="s">
        <v>462</v>
      </c>
    </row>
    <row r="230" spans="7:8" x14ac:dyDescent="0.5">
      <c r="G230">
        <v>229</v>
      </c>
      <c r="H230" t="s">
        <v>463</v>
      </c>
    </row>
    <row r="231" spans="7:8" x14ac:dyDescent="0.5">
      <c r="G231">
        <v>230</v>
      </c>
      <c r="H231" t="s">
        <v>464</v>
      </c>
    </row>
    <row r="232" spans="7:8" x14ac:dyDescent="0.5">
      <c r="G232">
        <v>231</v>
      </c>
      <c r="H232" t="s">
        <v>465</v>
      </c>
    </row>
    <row r="233" spans="7:8" x14ac:dyDescent="0.5">
      <c r="G233">
        <v>232</v>
      </c>
      <c r="H233" t="s">
        <v>466</v>
      </c>
    </row>
    <row r="234" spans="7:8" x14ac:dyDescent="0.5">
      <c r="G234">
        <v>233</v>
      </c>
      <c r="H234" t="s">
        <v>467</v>
      </c>
    </row>
    <row r="235" spans="7:8" x14ac:dyDescent="0.5">
      <c r="G235">
        <v>234</v>
      </c>
      <c r="H235" t="s">
        <v>468</v>
      </c>
    </row>
    <row r="236" spans="7:8" x14ac:dyDescent="0.5">
      <c r="G236">
        <v>235</v>
      </c>
      <c r="H236" t="s">
        <v>469</v>
      </c>
    </row>
    <row r="237" spans="7:8" x14ac:dyDescent="0.5">
      <c r="G237">
        <v>236</v>
      </c>
      <c r="H237" t="s">
        <v>470</v>
      </c>
    </row>
    <row r="238" spans="7:8" x14ac:dyDescent="0.5">
      <c r="G238">
        <v>237</v>
      </c>
      <c r="H238" t="s">
        <v>471</v>
      </c>
    </row>
    <row r="239" spans="7:8" x14ac:dyDescent="0.5">
      <c r="G239">
        <v>238</v>
      </c>
      <c r="H239" t="s">
        <v>472</v>
      </c>
    </row>
    <row r="240" spans="7:8" x14ac:dyDescent="0.5">
      <c r="G240">
        <v>239</v>
      </c>
      <c r="H240" t="s">
        <v>473</v>
      </c>
    </row>
    <row r="241" spans="7:8" x14ac:dyDescent="0.5">
      <c r="G241">
        <v>240</v>
      </c>
      <c r="H241" t="s">
        <v>474</v>
      </c>
    </row>
    <row r="242" spans="7:8" x14ac:dyDescent="0.5">
      <c r="G242">
        <v>241</v>
      </c>
      <c r="H242" t="s">
        <v>475</v>
      </c>
    </row>
    <row r="243" spans="7:8" x14ac:dyDescent="0.5">
      <c r="G243">
        <v>242</v>
      </c>
      <c r="H243" t="s">
        <v>476</v>
      </c>
    </row>
    <row r="244" spans="7:8" x14ac:dyDescent="0.5">
      <c r="G244">
        <v>243</v>
      </c>
      <c r="H244" t="s">
        <v>477</v>
      </c>
    </row>
    <row r="245" spans="7:8" x14ac:dyDescent="0.5">
      <c r="G245">
        <v>244</v>
      </c>
      <c r="H245" t="s">
        <v>478</v>
      </c>
    </row>
    <row r="246" spans="7:8" x14ac:dyDescent="0.5">
      <c r="G246">
        <v>245</v>
      </c>
      <c r="H246" t="s">
        <v>479</v>
      </c>
    </row>
    <row r="247" spans="7:8" x14ac:dyDescent="0.5">
      <c r="G247">
        <v>246</v>
      </c>
      <c r="H247" t="s">
        <v>362</v>
      </c>
    </row>
  </sheetData>
  <sheetProtection algorithmName="SHA-512" hashValue="p9BsCXOQZ3o3PlCBaw6Vxc0VOg1ek9hWGdQ5DnFyz3XlOre6LO3nMhF+sxC3aDaLRQ8/GJLbroIQpEdYiEkBBA==" saltValue="DJIDDgj8YlpfK+A/iLn5Pg==" spinCount="100000" sheet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7</vt:i4>
      </vt:variant>
    </vt:vector>
  </HeadingPairs>
  <TitlesOfParts>
    <vt:vector size="14" baseType="lpstr">
      <vt:lpstr>1.เกณฑ์ กคศ.</vt:lpstr>
      <vt:lpstr>2.โรงเรียนคิดเกณฑ์พิเศษ</vt:lpstr>
      <vt:lpstr>3.แบบ ม.พิเศษ</vt:lpstr>
      <vt:lpstr>4.แบบรายจำนวนครูตามวิชาเอก</vt:lpstr>
      <vt:lpstr>5.แบบรายงานข้อมูลนักเรียน</vt:lpstr>
      <vt:lpstr>6.แบบรายงาน จ.18</vt:lpstr>
      <vt:lpstr>List</vt:lpstr>
      <vt:lpstr>Location</vt:lpstr>
      <vt:lpstr>'3.แบบ ม.พิเศษ'!Print_Area</vt:lpstr>
      <vt:lpstr>'6.แบบรายงาน จ.18'!Print_Area</vt:lpstr>
      <vt:lpstr>'4.แบบรายจำนวนครูตามวิชาเอก'!Print_Titles</vt:lpstr>
      <vt:lpstr>Special</vt:lpstr>
      <vt:lpstr>Type</vt:lpstr>
      <vt:lpstr>สพท</vt:lpstr>
    </vt:vector>
  </TitlesOfParts>
  <Company>OBEC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AsusNB</cp:lastModifiedBy>
  <cp:revision/>
  <cp:lastPrinted>2021-06-28T05:21:57Z</cp:lastPrinted>
  <dcterms:created xsi:type="dcterms:W3CDTF">2005-09-20T07:47:23Z</dcterms:created>
  <dcterms:modified xsi:type="dcterms:W3CDTF">2021-10-17T07:30:45Z</dcterms:modified>
</cp:coreProperties>
</file>