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showInkAnnotation="0"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D:\แบบแจ้งผลการเรียน1-2565\"/>
    </mc:Choice>
  </mc:AlternateContent>
  <xr:revisionPtr revIDLastSave="0" documentId="13_ncr:1_{873A365F-E7FC-497B-8097-A389B54F3B7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กรอกข้อมูล" sheetId="18" r:id="rId1"/>
    <sheet name="31" sheetId="7" r:id="rId2"/>
    <sheet name="32" sheetId="14" r:id="rId3"/>
    <sheet name="33" sheetId="15" r:id="rId4"/>
    <sheet name="34" sheetId="16" r:id="rId5"/>
    <sheet name="35" sheetId="17" r:id="rId6"/>
    <sheet name="36" sheetId="21" r:id="rId7"/>
    <sheet name="สรุปผล" sheetId="13" r:id="rId8"/>
    <sheet name="สรุปกิจกรรม" sheetId="20" r:id="rId9"/>
  </sheets>
  <definedNames>
    <definedName name="a">กรอกข้อมูล!$I$13:$I$22</definedName>
    <definedName name="b">กรอกข้อมูล!$J$13:$J$22</definedName>
    <definedName name="c_">กรอกข้อมูล!$K$13:$K$22</definedName>
    <definedName name="d">กรอกข้อมูล!$L$13:$L$22</definedName>
    <definedName name="e">กรอกข้อมูล!$M$13:$M$22</definedName>
    <definedName name="f">กรอกข้อมูล!$N$13:$N$22</definedName>
    <definedName name="g">กรอกข้อมูล!$O$13:$O$22</definedName>
    <definedName name="h">กรอกข้อมูล!$P$13:$P$22</definedName>
    <definedName name="i">กรอกข้อมูล!$Q$13:$Q$22</definedName>
    <definedName name="_xlnm.Print_Area" localSheetId="1">'31'!$A$1:$N$51</definedName>
    <definedName name="_xlnm.Print_Area" localSheetId="2">'32'!$A$1:$N$50</definedName>
    <definedName name="_xlnm.Print_Area" localSheetId="3">'33'!$A$1:$O$50</definedName>
    <definedName name="_xlnm.Print_Area" localSheetId="4">'34'!$A$1:$N$50</definedName>
    <definedName name="_xlnm.Print_Area" localSheetId="5">'35'!$A$1:$N$50</definedName>
    <definedName name="_xlnm.Print_Area" localSheetId="6">'36'!$A$1:$N$50</definedName>
    <definedName name="_xlnm.Print_Area" localSheetId="8">สรุปกิจกรรม!$A$1:$J$34</definedName>
    <definedName name="_xlnm.Print_Area" localSheetId="7">สรุปผล!$A$1:$O$38</definedName>
    <definedName name="การงานอาชีพ">กรอกข้อมูล!$G$79:$G$82</definedName>
    <definedName name="การงานอาชีพและเทคโนโลยี">กรอกข้อมูล!$G$79:$G$82</definedName>
    <definedName name="ค" localSheetId="6">#REF!</definedName>
    <definedName name="ค" localSheetId="8">#REF!</definedName>
    <definedName name="ค">#REF!</definedName>
    <definedName name="คณิตศาสตร์" localSheetId="6">#REF!</definedName>
    <definedName name="คณิตศาสตร์" localSheetId="0">กรอกข้อมูล!$A$79:$A$86</definedName>
    <definedName name="คณิตศาสตร์" localSheetId="8">#REF!</definedName>
    <definedName name="คณิตศาสตร์">#REF!</definedName>
    <definedName name="ง" localSheetId="6">#REF!</definedName>
    <definedName name="ง" localSheetId="8">#REF!</definedName>
    <definedName name="ง">#REF!</definedName>
    <definedName name="ต" localSheetId="6">#REF!</definedName>
    <definedName name="ต" localSheetId="8">#REF!</definedName>
    <definedName name="ต">#REF!</definedName>
    <definedName name="ท" localSheetId="6">#REF!</definedName>
    <definedName name="ท" localSheetId="8">#REF!</definedName>
    <definedName name="ท">#REF!</definedName>
    <definedName name="แนะแนว" localSheetId="6">#REF!</definedName>
    <definedName name="แนะแนว" localSheetId="0">กรอกข้อมูล!$I$79:$I$79</definedName>
    <definedName name="แนะแนว" localSheetId="8">#REF!</definedName>
    <definedName name="แนะแนว">#REF!</definedName>
    <definedName name="พ" localSheetId="6">#REF!</definedName>
    <definedName name="พ" localSheetId="8">#REF!</definedName>
    <definedName name="พ">#REF!</definedName>
    <definedName name="ภาษาต่างประเทศ" localSheetId="6">#REF!</definedName>
    <definedName name="ภาษาต่างประเทศ" localSheetId="0">กรอกข้อมูล!$H$79:$H$88</definedName>
    <definedName name="ภาษาต่างประเทศ" localSheetId="8">#REF!</definedName>
    <definedName name="ภาษาต่างประเทศ">#REF!</definedName>
    <definedName name="ภาษาไทย" localSheetId="6">#REF!</definedName>
    <definedName name="ภาษาไทย" localSheetId="0">กรอกข้อมูล!$B$79:$B$86</definedName>
    <definedName name="ภาษาไทย" localSheetId="8">#REF!</definedName>
    <definedName name="ภาษาไทย">#REF!</definedName>
    <definedName name="รายวิชาแนะแนว">กรอกข้อมูล!$I$79:$I$79</definedName>
    <definedName name="ว" localSheetId="6">#REF!</definedName>
    <definedName name="ว" localSheetId="8">#REF!</definedName>
    <definedName name="ว">#REF!</definedName>
    <definedName name="วิทยาศาสตร์" localSheetId="6">#REF!</definedName>
    <definedName name="วิทยาศาสตร์" localSheetId="0">กรอกข้อมูล!$C$79:$C$90</definedName>
    <definedName name="วิทยาศาสตร์" localSheetId="8">#REF!</definedName>
    <definedName name="วิทยาศาสตร์">#REF!</definedName>
    <definedName name="วิทยาศาสตร์และเทคโนโลยี">กรอกข้อมูล!$C$79:$C$90</definedName>
    <definedName name="ศ" localSheetId="6">#REF!</definedName>
    <definedName name="ศ" localSheetId="8">#REF!</definedName>
    <definedName name="ศ">#REF!</definedName>
    <definedName name="ศิลปะ" localSheetId="6">#REF!</definedName>
    <definedName name="ศิลปะ" localSheetId="0">กรอกข้อมูล!$D$79:$D$81</definedName>
    <definedName name="ศิลปะ" localSheetId="8">#REF!</definedName>
    <definedName name="ศิลปะ">#REF!</definedName>
    <definedName name="ส" localSheetId="6">#REF!</definedName>
    <definedName name="ส" localSheetId="8">#REF!</definedName>
    <definedName name="ส">#REF!</definedName>
    <definedName name="สังคมศึกษา_ศาสนา_และวัฒนธรรม" localSheetId="6">#REF!</definedName>
    <definedName name="สังคมศึกษา_ศาสนา_และวัฒนธรรม" localSheetId="0">กรอกข้อมูล!$F$79:$F$86</definedName>
    <definedName name="สังคมศึกษา_ศาสนา_และวัฒนธรรม" localSheetId="8">#REF!</definedName>
    <definedName name="สังคมศึกษา_ศาสนา_และวัฒนธรรม">#REF!</definedName>
    <definedName name="สังคมศึกษาศาสนาและวัฒนธรรม">กรอกข้อมูล!$F$79:$F$86</definedName>
    <definedName name="สุขศึกษาและพลศึกษา" localSheetId="6">#REF!</definedName>
    <definedName name="สุขศึกษาและพลศึกษา" localSheetId="0">กรอกข้อมูล!$E$79:$E$82</definedName>
    <definedName name="สุขศึกษาและพลศึกษา" localSheetId="8">#REF!</definedName>
    <definedName name="สุขศึกษาและพลศึกษา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" i="13" l="1"/>
  <c r="G18" i="13"/>
  <c r="AF8" i="17"/>
  <c r="AF8" i="16"/>
  <c r="AF8" i="15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8" i="21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8" i="17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8" i="16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8" i="15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8" i="14"/>
  <c r="AF8" i="14" s="1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8" i="7"/>
  <c r="AF8" i="7" s="1"/>
  <c r="AF8" i="21" l="1"/>
  <c r="S16" i="13" s="1"/>
  <c r="N12" i="13"/>
  <c r="O12" i="13"/>
  <c r="O11" i="13"/>
  <c r="N11" i="13"/>
  <c r="N10" i="13"/>
  <c r="O9" i="13"/>
  <c r="O8" i="13"/>
  <c r="N8" i="13"/>
  <c r="O7" i="13"/>
  <c r="N7" i="13"/>
  <c r="J6" i="18"/>
  <c r="B12" i="20" s="1"/>
  <c r="Q52" i="21"/>
  <c r="Q51" i="21"/>
  <c r="Q50" i="21"/>
  <c r="Q49" i="21"/>
  <c r="Q48" i="21"/>
  <c r="Q47" i="21"/>
  <c r="Q46" i="21"/>
  <c r="Q45" i="21"/>
  <c r="Q44" i="21"/>
  <c r="Q43" i="21"/>
  <c r="Q42" i="21"/>
  <c r="Q41" i="21"/>
  <c r="Q40" i="21"/>
  <c r="Q39" i="21"/>
  <c r="Q38" i="21"/>
  <c r="Q37" i="21"/>
  <c r="Q36" i="21"/>
  <c r="Q35" i="21"/>
  <c r="Q34" i="21"/>
  <c r="Q33" i="21"/>
  <c r="Q32" i="21"/>
  <c r="Q31" i="21"/>
  <c r="Q30" i="21"/>
  <c r="K30" i="21"/>
  <c r="Q29" i="21"/>
  <c r="Q28" i="21"/>
  <c r="Q27" i="21"/>
  <c r="Q26" i="21"/>
  <c r="Q25" i="21"/>
  <c r="Q24" i="21"/>
  <c r="Q23" i="21"/>
  <c r="Q22" i="21"/>
  <c r="Q21" i="21"/>
  <c r="Q20" i="21"/>
  <c r="Q19" i="21"/>
  <c r="Q18" i="21"/>
  <c r="Q17" i="21"/>
  <c r="Q16" i="21"/>
  <c r="Q15" i="21"/>
  <c r="Q14" i="21"/>
  <c r="Q13" i="21"/>
  <c r="Q12" i="21"/>
  <c r="Q11" i="21"/>
  <c r="Q10" i="21"/>
  <c r="Q9" i="21"/>
  <c r="Q8" i="21"/>
  <c r="M3" i="21"/>
  <c r="J3" i="21"/>
  <c r="D3" i="21"/>
  <c r="M2" i="21"/>
  <c r="J2" i="21"/>
  <c r="I1" i="21"/>
  <c r="X10" i="21" l="1"/>
  <c r="L20" i="21" s="1"/>
  <c r="G2" i="21"/>
  <c r="B12" i="13"/>
  <c r="AB10" i="21"/>
  <c r="W10" i="21"/>
  <c r="AC10" i="21"/>
  <c r="T27" i="21"/>
  <c r="AA9" i="21"/>
  <c r="X9" i="21"/>
  <c r="AB9" i="21"/>
  <c r="AF14" i="13" s="1"/>
  <c r="T9" i="21"/>
  <c r="X14" i="13" s="1"/>
  <c r="AA10" i="21"/>
  <c r="T26" i="21"/>
  <c r="W9" i="21"/>
  <c r="AA14" i="13" s="1"/>
  <c r="T10" i="21"/>
  <c r="X15" i="13" s="1"/>
  <c r="AC9" i="21"/>
  <c r="AG14" i="13" s="1"/>
  <c r="V27" i="21"/>
  <c r="U9" i="21"/>
  <c r="Y14" i="13" s="1"/>
  <c r="Y9" i="21"/>
  <c r="AC14" i="13" s="1"/>
  <c r="U10" i="21"/>
  <c r="Y10" i="21"/>
  <c r="V9" i="21"/>
  <c r="Z14" i="13" s="1"/>
  <c r="Z9" i="21"/>
  <c r="AD14" i="13" s="1"/>
  <c r="V10" i="21"/>
  <c r="Z10" i="21"/>
  <c r="V26" i="21"/>
  <c r="AB15" i="13" l="1"/>
  <c r="L26" i="21"/>
  <c r="X27" i="21"/>
  <c r="U27" i="21" s="1"/>
  <c r="AB11" i="21"/>
  <c r="L12" i="13" s="1"/>
  <c r="K24" i="21"/>
  <c r="K23" i="21"/>
  <c r="AE14" i="13"/>
  <c r="L24" i="21"/>
  <c r="AF15" i="13"/>
  <c r="L22" i="21"/>
  <c r="AD15" i="13"/>
  <c r="L21" i="21"/>
  <c r="AC15" i="13"/>
  <c r="L18" i="21"/>
  <c r="Z15" i="13"/>
  <c r="L17" i="21"/>
  <c r="Y15" i="13"/>
  <c r="L23" i="21"/>
  <c r="AE15" i="13"/>
  <c r="L25" i="21"/>
  <c r="AG15" i="13"/>
  <c r="X11" i="21"/>
  <c r="AB14" i="13"/>
  <c r="L19" i="21"/>
  <c r="AA15" i="13"/>
  <c r="K20" i="21"/>
  <c r="AA11" i="21"/>
  <c r="K12" i="13" s="1"/>
  <c r="K19" i="21"/>
  <c r="W11" i="21"/>
  <c r="Z11" i="21"/>
  <c r="J12" i="13" s="1"/>
  <c r="K22" i="21"/>
  <c r="K21" i="21"/>
  <c r="Y11" i="21"/>
  <c r="I12" i="13" s="1"/>
  <c r="AC11" i="21"/>
  <c r="M12" i="13" s="1"/>
  <c r="K25" i="21"/>
  <c r="T28" i="21"/>
  <c r="E12" i="20" s="1"/>
  <c r="X26" i="21"/>
  <c r="U26" i="21" s="1"/>
  <c r="K26" i="21"/>
  <c r="V11" i="21"/>
  <c r="F12" i="13" s="1"/>
  <c r="K18" i="21"/>
  <c r="U11" i="21"/>
  <c r="E12" i="13" s="1"/>
  <c r="K17" i="21"/>
  <c r="AB20" i="21"/>
  <c r="K27" i="21"/>
  <c r="V28" i="21"/>
  <c r="G12" i="20" s="1"/>
  <c r="L27" i="21"/>
  <c r="AD10" i="21"/>
  <c r="K11" i="21" s="1"/>
  <c r="L16" i="21"/>
  <c r="K16" i="21"/>
  <c r="AD9" i="21"/>
  <c r="T11" i="21"/>
  <c r="D12" i="13" s="1"/>
  <c r="Q53" i="7"/>
  <c r="X20" i="21" l="1"/>
  <c r="H12" i="13"/>
  <c r="K10" i="21"/>
  <c r="W27" i="21"/>
  <c r="S9" i="21"/>
  <c r="S10" i="21"/>
  <c r="AA20" i="21"/>
  <c r="AH14" i="13"/>
  <c r="G12" i="13"/>
  <c r="C12" i="13" s="1"/>
  <c r="M23" i="21"/>
  <c r="AH15" i="13"/>
  <c r="W26" i="21"/>
  <c r="M19" i="21"/>
  <c r="Y20" i="21"/>
  <c r="V20" i="21"/>
  <c r="M26" i="21"/>
  <c r="X28" i="21"/>
  <c r="W20" i="21"/>
  <c r="W14" i="21"/>
  <c r="AD11" i="21"/>
  <c r="T14" i="21"/>
  <c r="T20" i="21"/>
  <c r="AF11" i="21"/>
  <c r="AF10" i="21" s="1"/>
  <c r="U23" i="21" s="1"/>
  <c r="M27" i="21"/>
  <c r="U20" i="21"/>
  <c r="AC20" i="21"/>
  <c r="Z20" i="21"/>
  <c r="Z14" i="21"/>
  <c r="M16" i="21"/>
  <c r="U28" i="21" l="1"/>
  <c r="F12" i="20" s="1"/>
  <c r="C12" i="20"/>
  <c r="AI14" i="13"/>
  <c r="L9" i="21"/>
  <c r="S11" i="21"/>
  <c r="W28" i="21"/>
  <c r="H12" i="20" s="1"/>
  <c r="Q49" i="17"/>
  <c r="Q50" i="17"/>
  <c r="Q51" i="17"/>
  <c r="Q52" i="17"/>
  <c r="Q49" i="16"/>
  <c r="Q50" i="16"/>
  <c r="Q51" i="16"/>
  <c r="Q52" i="16"/>
  <c r="Q50" i="7"/>
  <c r="Q51" i="7"/>
  <c r="Q52" i="7"/>
  <c r="Q52" i="15"/>
  <c r="Q48" i="15"/>
  <c r="Q49" i="15"/>
  <c r="Q50" i="15"/>
  <c r="Q51" i="15"/>
  <c r="AF9" i="21" l="1"/>
  <c r="Z23" i="21" s="1"/>
  <c r="AB21" i="21"/>
  <c r="X21" i="21"/>
  <c r="AA21" i="21"/>
  <c r="V21" i="21"/>
  <c r="U21" i="21"/>
  <c r="Y21" i="21"/>
  <c r="AC21" i="21"/>
  <c r="J3" i="20"/>
  <c r="H3" i="20"/>
  <c r="F3" i="20"/>
  <c r="C3" i="20"/>
  <c r="W21" i="21" l="1"/>
  <c r="W15" i="21"/>
  <c r="T15" i="21"/>
  <c r="T22" i="21" s="1"/>
  <c r="T21" i="21"/>
  <c r="AD12" i="21"/>
  <c r="Z15" i="21"/>
  <c r="Z21" i="21"/>
  <c r="Q50" i="14" l="1"/>
  <c r="Q51" i="14"/>
  <c r="Q52" i="14"/>
  <c r="Q49" i="7"/>
  <c r="H6" i="18" l="1"/>
  <c r="B10" i="20" s="1"/>
  <c r="G6" i="18"/>
  <c r="K30" i="7"/>
  <c r="B9" i="13" l="1"/>
  <c r="B9" i="20"/>
  <c r="G2" i="16"/>
  <c r="B10" i="13"/>
  <c r="Q48" i="17"/>
  <c r="Q48" i="16"/>
  <c r="Q48" i="7"/>
  <c r="Q48" i="14" l="1"/>
  <c r="Q49" i="14"/>
  <c r="K30" i="17" l="1"/>
  <c r="K30" i="16"/>
  <c r="K30" i="15"/>
  <c r="K30" i="14"/>
  <c r="E6" i="18"/>
  <c r="B7" i="20" s="1"/>
  <c r="M3" i="17"/>
  <c r="J3" i="17"/>
  <c r="D3" i="17"/>
  <c r="M2" i="17"/>
  <c r="J2" i="17"/>
  <c r="I1" i="17"/>
  <c r="M3" i="16"/>
  <c r="J3" i="16"/>
  <c r="E3" i="16"/>
  <c r="M2" i="16"/>
  <c r="J2" i="16"/>
  <c r="I1" i="16"/>
  <c r="M3" i="15"/>
  <c r="J3" i="15"/>
  <c r="D3" i="15"/>
  <c r="M2" i="15"/>
  <c r="J2" i="15"/>
  <c r="I1" i="15"/>
  <c r="I6" i="18"/>
  <c r="G2" i="15"/>
  <c r="F6" i="18"/>
  <c r="B8" i="20" s="1"/>
  <c r="M3" i="14"/>
  <c r="J3" i="14"/>
  <c r="D3" i="14"/>
  <c r="M2" i="14"/>
  <c r="J2" i="14"/>
  <c r="I1" i="14"/>
  <c r="B11" i="13" l="1"/>
  <c r="B11" i="20"/>
  <c r="G2" i="14"/>
  <c r="B8" i="13"/>
  <c r="G2" i="7"/>
  <c r="B7" i="13"/>
  <c r="G2" i="17"/>
  <c r="O3" i="13"/>
  <c r="M3" i="13"/>
  <c r="J3" i="13"/>
  <c r="D3" i="13"/>
  <c r="I2" i="13"/>
  <c r="C2" i="13"/>
  <c r="M3" i="7"/>
  <c r="J3" i="7"/>
  <c r="D3" i="7"/>
  <c r="M2" i="7"/>
  <c r="J2" i="7"/>
  <c r="I1" i="7"/>
  <c r="Q9" i="17" l="1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37" i="15"/>
  <c r="Q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O10" i="13"/>
  <c r="N9" i="13"/>
  <c r="S15" i="13"/>
  <c r="Q8" i="17"/>
  <c r="S14" i="13"/>
  <c r="Q8" i="16"/>
  <c r="Q47" i="15"/>
  <c r="Q46" i="15"/>
  <c r="Q45" i="15"/>
  <c r="Q44" i="15"/>
  <c r="Q43" i="15"/>
  <c r="Q42" i="15"/>
  <c r="Q41" i="15"/>
  <c r="Q40" i="15"/>
  <c r="Q39" i="15"/>
  <c r="Q38" i="15"/>
  <c r="Q36" i="15"/>
  <c r="Q35" i="15"/>
  <c r="Q34" i="15"/>
  <c r="Q33" i="15"/>
  <c r="Q32" i="15"/>
  <c r="Q31" i="15"/>
  <c r="Q30" i="15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6" i="15"/>
  <c r="Q15" i="15"/>
  <c r="S13" i="13"/>
  <c r="Q14" i="15"/>
  <c r="Q13" i="15"/>
  <c r="Q12" i="15"/>
  <c r="Q11" i="15"/>
  <c r="Q10" i="15"/>
  <c r="Q9" i="15"/>
  <c r="Q8" i="15"/>
  <c r="Q47" i="14"/>
  <c r="Q46" i="14"/>
  <c r="Q45" i="14"/>
  <c r="Q44" i="14"/>
  <c r="Q43" i="14"/>
  <c r="Q42" i="14"/>
  <c r="Q41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S12" i="13"/>
  <c r="Q14" i="14"/>
  <c r="Q13" i="14"/>
  <c r="Q12" i="14"/>
  <c r="Q11" i="14"/>
  <c r="Q10" i="14"/>
  <c r="Q9" i="14"/>
  <c r="Q8" i="14"/>
  <c r="AC10" i="17" l="1"/>
  <c r="AA10" i="17"/>
  <c r="Y10" i="17"/>
  <c r="W10" i="17"/>
  <c r="U10" i="17"/>
  <c r="AC9" i="17"/>
  <c r="AG12" i="13" s="1"/>
  <c r="AA9" i="17"/>
  <c r="AE12" i="13" s="1"/>
  <c r="Y9" i="17"/>
  <c r="AC12" i="13" s="1"/>
  <c r="W9" i="17"/>
  <c r="AA12" i="13" s="1"/>
  <c r="U9" i="17"/>
  <c r="Y12" i="13" s="1"/>
  <c r="AB10" i="17"/>
  <c r="Z10" i="17"/>
  <c r="X10" i="17"/>
  <c r="V10" i="17"/>
  <c r="T10" i="17"/>
  <c r="AB9" i="17"/>
  <c r="AF12" i="13" s="1"/>
  <c r="Z9" i="17"/>
  <c r="AD12" i="13" s="1"/>
  <c r="X9" i="17"/>
  <c r="AB12" i="13" s="1"/>
  <c r="V9" i="17"/>
  <c r="Z12" i="13" s="1"/>
  <c r="T9" i="17"/>
  <c r="X12" i="13" s="1"/>
  <c r="Y10" i="16"/>
  <c r="AB10" i="16"/>
  <c r="W10" i="16"/>
  <c r="U10" i="16"/>
  <c r="X10" i="16"/>
  <c r="AA10" i="16"/>
  <c r="V10" i="16"/>
  <c r="Z10" i="16"/>
  <c r="AC10" i="16"/>
  <c r="T10" i="16"/>
  <c r="X11" i="13" s="1"/>
  <c r="X9" i="16"/>
  <c r="AB10" i="13" s="1"/>
  <c r="Z9" i="16"/>
  <c r="AC9" i="16"/>
  <c r="AG10" i="13" s="1"/>
  <c r="V9" i="16"/>
  <c r="Z10" i="13" s="1"/>
  <c r="AA9" i="16"/>
  <c r="AE10" i="13" s="1"/>
  <c r="W9" i="16"/>
  <c r="AA10" i="13" s="1"/>
  <c r="Y9" i="16"/>
  <c r="AC10" i="13" s="1"/>
  <c r="AB9" i="16"/>
  <c r="AF10" i="13" s="1"/>
  <c r="T9" i="16"/>
  <c r="X10" i="13" s="1"/>
  <c r="U9" i="16"/>
  <c r="Y10" i="13" s="1"/>
  <c r="Z10" i="15"/>
  <c r="X10" i="15"/>
  <c r="W10" i="15"/>
  <c r="V10" i="15"/>
  <c r="Y10" i="15"/>
  <c r="AC10" i="15"/>
  <c r="U10" i="15"/>
  <c r="AB10" i="15"/>
  <c r="T10" i="15"/>
  <c r="X9" i="13" s="1"/>
  <c r="AA10" i="15"/>
  <c r="X9" i="15"/>
  <c r="AB8" i="13" s="1"/>
  <c r="AB9" i="15"/>
  <c r="AF8" i="13" s="1"/>
  <c r="U9" i="15"/>
  <c r="Y8" i="13" s="1"/>
  <c r="V9" i="15"/>
  <c r="Z8" i="13" s="1"/>
  <c r="AC9" i="15"/>
  <c r="AG8" i="13" s="1"/>
  <c r="Z9" i="15"/>
  <c r="T9" i="15"/>
  <c r="X8" i="13" s="1"/>
  <c r="AA9" i="15"/>
  <c r="AE8" i="13" s="1"/>
  <c r="W9" i="15"/>
  <c r="AA8" i="13" s="1"/>
  <c r="Y9" i="15"/>
  <c r="AC8" i="13" s="1"/>
  <c r="AA10" i="14"/>
  <c r="AC9" i="14"/>
  <c r="AC10" i="14"/>
  <c r="V26" i="15"/>
  <c r="T26" i="15"/>
  <c r="T27" i="15"/>
  <c r="V27" i="15"/>
  <c r="V27" i="16"/>
  <c r="T27" i="16"/>
  <c r="V26" i="16"/>
  <c r="T26" i="16"/>
  <c r="T27" i="17"/>
  <c r="V27" i="17"/>
  <c r="T26" i="17"/>
  <c r="V26" i="17"/>
  <c r="T27" i="14"/>
  <c r="V27" i="14"/>
  <c r="V26" i="14"/>
  <c r="T26" i="14"/>
  <c r="AB10" i="14"/>
  <c r="W10" i="14"/>
  <c r="Y10" i="14"/>
  <c r="X9" i="14"/>
  <c r="AB6" i="13" s="1"/>
  <c r="X10" i="14"/>
  <c r="Z10" i="14"/>
  <c r="L22" i="14" s="1"/>
  <c r="U10" i="14"/>
  <c r="Y9" i="14"/>
  <c r="AC6" i="13" s="1"/>
  <c r="T9" i="14"/>
  <c r="X6" i="13" s="1"/>
  <c r="T10" i="14"/>
  <c r="X7" i="13" s="1"/>
  <c r="V10" i="14"/>
  <c r="Z9" i="14"/>
  <c r="K22" i="14" s="1"/>
  <c r="U9" i="14"/>
  <c r="Y6" i="13" s="1"/>
  <c r="AA9" i="14"/>
  <c r="AE6" i="13" s="1"/>
  <c r="V9" i="14"/>
  <c r="Z6" i="13" s="1"/>
  <c r="AB9" i="14"/>
  <c r="W9" i="14"/>
  <c r="L27" i="15" l="1"/>
  <c r="X27" i="15"/>
  <c r="U27" i="15" s="1"/>
  <c r="L26" i="15"/>
  <c r="X26" i="15"/>
  <c r="W26" i="15" s="1"/>
  <c r="K26" i="15"/>
  <c r="T28" i="15"/>
  <c r="V28" i="15"/>
  <c r="K27" i="15"/>
  <c r="L27" i="16"/>
  <c r="T28" i="16"/>
  <c r="K26" i="16"/>
  <c r="X26" i="16"/>
  <c r="U26" i="16" s="1"/>
  <c r="V28" i="16"/>
  <c r="K27" i="16"/>
  <c r="X27" i="16"/>
  <c r="U27" i="16" s="1"/>
  <c r="L26" i="16"/>
  <c r="L26" i="17"/>
  <c r="X27" i="17"/>
  <c r="U27" i="17" s="1"/>
  <c r="V28" i="17"/>
  <c r="K27" i="17"/>
  <c r="T28" i="17"/>
  <c r="X26" i="17"/>
  <c r="W26" i="17" s="1"/>
  <c r="K26" i="17"/>
  <c r="L27" i="17"/>
  <c r="X26" i="14"/>
  <c r="W26" i="14" s="1"/>
  <c r="X27" i="14"/>
  <c r="U27" i="14" s="1"/>
  <c r="K26" i="14"/>
  <c r="K27" i="14"/>
  <c r="L27" i="14"/>
  <c r="L26" i="14"/>
  <c r="V28" i="14"/>
  <c r="G8" i="20" s="1"/>
  <c r="T28" i="14"/>
  <c r="E8" i="20" s="1"/>
  <c r="AC11" i="14"/>
  <c r="AB11" i="14"/>
  <c r="W11" i="14"/>
  <c r="AG6" i="13"/>
  <c r="AA11" i="14"/>
  <c r="AF6" i="13"/>
  <c r="V11" i="14"/>
  <c r="U11" i="14"/>
  <c r="T11" i="14"/>
  <c r="AA6" i="13"/>
  <c r="Z11" i="14"/>
  <c r="Y11" i="14"/>
  <c r="X11" i="14"/>
  <c r="X13" i="13"/>
  <c r="AD10" i="17"/>
  <c r="K11" i="17" s="1"/>
  <c r="AH12" i="13"/>
  <c r="AD7" i="13"/>
  <c r="L25" i="17"/>
  <c r="AG13" i="13"/>
  <c r="L21" i="17"/>
  <c r="AC13" i="13"/>
  <c r="L18" i="17"/>
  <c r="Z13" i="13"/>
  <c r="L23" i="17"/>
  <c r="AE13" i="13"/>
  <c r="L22" i="17"/>
  <c r="AD13" i="13"/>
  <c r="L19" i="17"/>
  <c r="AA13" i="13"/>
  <c r="L20" i="17"/>
  <c r="AB13" i="13"/>
  <c r="L17" i="17"/>
  <c r="Y13" i="13"/>
  <c r="L24" i="17"/>
  <c r="AF13" i="13"/>
  <c r="L20" i="16"/>
  <c r="AB11" i="13"/>
  <c r="L19" i="16"/>
  <c r="AA11" i="13"/>
  <c r="L22" i="16"/>
  <c r="AD11" i="13"/>
  <c r="L18" i="16"/>
  <c r="Z11" i="13"/>
  <c r="L25" i="16"/>
  <c r="AG11" i="13"/>
  <c r="L21" i="16"/>
  <c r="AC11" i="13"/>
  <c r="K22" i="16"/>
  <c r="AD10" i="13"/>
  <c r="AH10" i="13" s="1"/>
  <c r="L17" i="16"/>
  <c r="Y11" i="13"/>
  <c r="L24" i="16"/>
  <c r="AF11" i="13"/>
  <c r="L23" i="16"/>
  <c r="AE11" i="13"/>
  <c r="L18" i="15"/>
  <c r="Z9" i="13"/>
  <c r="L21" i="15"/>
  <c r="AC9" i="13"/>
  <c r="L23" i="15"/>
  <c r="AE9" i="13"/>
  <c r="L17" i="15"/>
  <c r="Y9" i="13"/>
  <c r="L24" i="15"/>
  <c r="AF9" i="13"/>
  <c r="L22" i="15"/>
  <c r="AD9" i="13"/>
  <c r="L20" i="15"/>
  <c r="AB9" i="13"/>
  <c r="L19" i="15"/>
  <c r="AA9" i="13"/>
  <c r="Z11" i="15"/>
  <c r="AD8" i="13"/>
  <c r="AH8" i="13" s="1"/>
  <c r="L25" i="15"/>
  <c r="AG9" i="13"/>
  <c r="L25" i="14"/>
  <c r="AG7" i="13"/>
  <c r="L21" i="14"/>
  <c r="AC7" i="13"/>
  <c r="L17" i="14"/>
  <c r="Y7" i="13"/>
  <c r="L20" i="14"/>
  <c r="AB7" i="13"/>
  <c r="L19" i="14"/>
  <c r="AA7" i="13"/>
  <c r="L23" i="14"/>
  <c r="AE7" i="13"/>
  <c r="L18" i="14"/>
  <c r="Z7" i="13"/>
  <c r="L24" i="14"/>
  <c r="AF7" i="13"/>
  <c r="AD6" i="13"/>
  <c r="K22" i="15"/>
  <c r="Z11" i="16"/>
  <c r="K25" i="17"/>
  <c r="AC11" i="17"/>
  <c r="K17" i="17"/>
  <c r="U11" i="17"/>
  <c r="K19" i="17"/>
  <c r="W11" i="17"/>
  <c r="K18" i="17"/>
  <c r="V11" i="17"/>
  <c r="AA11" i="17"/>
  <c r="K23" i="17"/>
  <c r="T11" i="17"/>
  <c r="AD9" i="17"/>
  <c r="K16" i="17"/>
  <c r="Y11" i="17"/>
  <c r="K21" i="17"/>
  <c r="K22" i="17"/>
  <c r="Z11" i="17"/>
  <c r="L16" i="17"/>
  <c r="S10" i="17" s="1"/>
  <c r="K20" i="17"/>
  <c r="X11" i="17"/>
  <c r="AB11" i="17"/>
  <c r="K24" i="17"/>
  <c r="Y11" i="16"/>
  <c r="K21" i="16"/>
  <c r="K19" i="16"/>
  <c r="W11" i="16"/>
  <c r="K24" i="16"/>
  <c r="AB11" i="16"/>
  <c r="K25" i="16"/>
  <c r="AC11" i="16"/>
  <c r="K16" i="16"/>
  <c r="T11" i="16"/>
  <c r="AD9" i="16"/>
  <c r="AA11" i="16"/>
  <c r="K23" i="16"/>
  <c r="K17" i="16"/>
  <c r="U11" i="16"/>
  <c r="K20" i="16"/>
  <c r="X11" i="16"/>
  <c r="AD10" i="16"/>
  <c r="K11" i="16" s="1"/>
  <c r="L16" i="16"/>
  <c r="K18" i="16"/>
  <c r="V11" i="16"/>
  <c r="K25" i="15"/>
  <c r="AC11" i="15"/>
  <c r="K16" i="15"/>
  <c r="T11" i="15"/>
  <c r="AD9" i="15"/>
  <c r="K10" i="15" s="1"/>
  <c r="AA11" i="15"/>
  <c r="K23" i="15"/>
  <c r="Y11" i="15"/>
  <c r="K21" i="15"/>
  <c r="K19" i="15"/>
  <c r="W11" i="15"/>
  <c r="K17" i="15"/>
  <c r="U11" i="15"/>
  <c r="K24" i="15"/>
  <c r="AB11" i="15"/>
  <c r="K20" i="15"/>
  <c r="X11" i="15"/>
  <c r="AD10" i="15"/>
  <c r="K11" i="15" s="1"/>
  <c r="L16" i="15"/>
  <c r="K18" i="15"/>
  <c r="V11" i="15"/>
  <c r="K25" i="14"/>
  <c r="K16" i="14"/>
  <c r="S9" i="14" s="1"/>
  <c r="AD9" i="14"/>
  <c r="K10" i="14" s="1"/>
  <c r="K23" i="14"/>
  <c r="K21" i="14"/>
  <c r="K19" i="14"/>
  <c r="K17" i="14"/>
  <c r="K24" i="14"/>
  <c r="K20" i="14"/>
  <c r="AD10" i="14"/>
  <c r="K11" i="14" s="1"/>
  <c r="L16" i="14"/>
  <c r="K18" i="14"/>
  <c r="S9" i="17" l="1"/>
  <c r="K10" i="17"/>
  <c r="V12" i="17"/>
  <c r="Y12" i="17"/>
  <c r="T12" i="17"/>
  <c r="S10" i="16"/>
  <c r="K10" i="16"/>
  <c r="S9" i="16"/>
  <c r="S10" i="15"/>
  <c r="S9" i="15"/>
  <c r="T12" i="15"/>
  <c r="AB12" i="15"/>
  <c r="L9" i="14"/>
  <c r="S10" i="14"/>
  <c r="U26" i="15"/>
  <c r="W27" i="17"/>
  <c r="U26" i="17"/>
  <c r="E9" i="20"/>
  <c r="X28" i="15"/>
  <c r="C9" i="20" s="1"/>
  <c r="M26" i="15"/>
  <c r="W27" i="15"/>
  <c r="M27" i="15"/>
  <c r="G9" i="20"/>
  <c r="G10" i="20"/>
  <c r="M27" i="16"/>
  <c r="W27" i="16"/>
  <c r="W26" i="16"/>
  <c r="E10" i="20"/>
  <c r="X28" i="16"/>
  <c r="C10" i="20" s="1"/>
  <c r="M26" i="16"/>
  <c r="G11" i="20"/>
  <c r="M27" i="17"/>
  <c r="E11" i="20"/>
  <c r="M26" i="17"/>
  <c r="X28" i="17"/>
  <c r="C11" i="20" s="1"/>
  <c r="U26" i="14"/>
  <c r="W27" i="14"/>
  <c r="M26" i="14"/>
  <c r="M27" i="14"/>
  <c r="X28" i="14"/>
  <c r="C8" i="20" s="1"/>
  <c r="AH6" i="13"/>
  <c r="AF11" i="14"/>
  <c r="AF10" i="14" s="1"/>
  <c r="AF11" i="15"/>
  <c r="AF10" i="15" s="1"/>
  <c r="AF11" i="16"/>
  <c r="AF10" i="16" s="1"/>
  <c r="AF11" i="17"/>
  <c r="AF10" i="17" s="1"/>
  <c r="AH9" i="13"/>
  <c r="AI8" i="13" s="1"/>
  <c r="AH11" i="13"/>
  <c r="AI10" i="13" s="1"/>
  <c r="AH7" i="13"/>
  <c r="AH13" i="13"/>
  <c r="AI12" i="13" s="1"/>
  <c r="D11" i="13"/>
  <c r="T14" i="17"/>
  <c r="T20" i="17"/>
  <c r="H11" i="13"/>
  <c r="X20" i="17"/>
  <c r="J11" i="13"/>
  <c r="Z20" i="17"/>
  <c r="Z14" i="17"/>
  <c r="K11" i="13"/>
  <c r="AA20" i="17"/>
  <c r="F11" i="13"/>
  <c r="V20" i="17"/>
  <c r="E11" i="13"/>
  <c r="U20" i="17"/>
  <c r="L11" i="13"/>
  <c r="AB20" i="17"/>
  <c r="I11" i="13"/>
  <c r="Y20" i="17"/>
  <c r="G11" i="13"/>
  <c r="W20" i="17"/>
  <c r="W14" i="17"/>
  <c r="M11" i="13"/>
  <c r="AC20" i="17"/>
  <c r="D10" i="13"/>
  <c r="T20" i="16"/>
  <c r="T14" i="16"/>
  <c r="L10" i="13"/>
  <c r="AB20" i="16"/>
  <c r="F10" i="13"/>
  <c r="V20" i="16"/>
  <c r="H10" i="13"/>
  <c r="X20" i="16"/>
  <c r="I10" i="13"/>
  <c r="Y20" i="16"/>
  <c r="J10" i="13"/>
  <c r="Z14" i="16"/>
  <c r="Z20" i="16"/>
  <c r="K10" i="13"/>
  <c r="AA20" i="16"/>
  <c r="M10" i="13"/>
  <c r="AC20" i="16"/>
  <c r="G10" i="13"/>
  <c r="W20" i="16"/>
  <c r="W14" i="16"/>
  <c r="E10" i="13"/>
  <c r="U20" i="16"/>
  <c r="F9" i="13"/>
  <c r="V20" i="15"/>
  <c r="H9" i="13"/>
  <c r="X20" i="15"/>
  <c r="E9" i="13"/>
  <c r="U20" i="15"/>
  <c r="J9" i="13"/>
  <c r="Z14" i="15"/>
  <c r="Z20" i="15"/>
  <c r="I9" i="13"/>
  <c r="Y20" i="15"/>
  <c r="D9" i="13"/>
  <c r="T20" i="15"/>
  <c r="T14" i="15"/>
  <c r="L9" i="13"/>
  <c r="AB20" i="15"/>
  <c r="G9" i="13"/>
  <c r="W20" i="15"/>
  <c r="W14" i="15"/>
  <c r="K9" i="13"/>
  <c r="AA20" i="15"/>
  <c r="M9" i="13"/>
  <c r="AC20" i="15"/>
  <c r="F8" i="13"/>
  <c r="V20" i="14"/>
  <c r="H8" i="13"/>
  <c r="X20" i="14"/>
  <c r="E8" i="13"/>
  <c r="U20" i="14"/>
  <c r="I8" i="13"/>
  <c r="Y20" i="14"/>
  <c r="D8" i="13"/>
  <c r="T14" i="14"/>
  <c r="T20" i="14"/>
  <c r="J8" i="13"/>
  <c r="Z20" i="14"/>
  <c r="Z14" i="14"/>
  <c r="L8" i="13"/>
  <c r="AB20" i="14"/>
  <c r="G8" i="13"/>
  <c r="W20" i="14"/>
  <c r="W14" i="14"/>
  <c r="K8" i="13"/>
  <c r="AA20" i="14"/>
  <c r="M8" i="13"/>
  <c r="AC20" i="14"/>
  <c r="M19" i="14"/>
  <c r="M19" i="17"/>
  <c r="M23" i="17"/>
  <c r="AD11" i="17"/>
  <c r="U12" i="17" s="1"/>
  <c r="M16" i="17"/>
  <c r="M23" i="16"/>
  <c r="M19" i="16"/>
  <c r="M16" i="16"/>
  <c r="AD11" i="16"/>
  <c r="X12" i="16" s="1"/>
  <c r="M19" i="15"/>
  <c r="M23" i="15"/>
  <c r="AD11" i="15"/>
  <c r="W12" i="15" s="1"/>
  <c r="M16" i="15"/>
  <c r="M23" i="14"/>
  <c r="AD11" i="14"/>
  <c r="X12" i="14" s="1"/>
  <c r="M16" i="14"/>
  <c r="AA12" i="14" l="1"/>
  <c r="Z12" i="17"/>
  <c r="C11" i="13"/>
  <c r="W12" i="17"/>
  <c r="AC12" i="17"/>
  <c r="X12" i="17"/>
  <c r="AA12" i="17"/>
  <c r="AB12" i="17"/>
  <c r="AB12" i="16"/>
  <c r="AA12" i="16"/>
  <c r="AC12" i="16"/>
  <c r="Y12" i="16"/>
  <c r="V12" i="16"/>
  <c r="C10" i="13"/>
  <c r="U12" i="16"/>
  <c r="T12" i="16"/>
  <c r="Z12" i="16"/>
  <c r="W12" i="16"/>
  <c r="C9" i="13"/>
  <c r="V12" i="15"/>
  <c r="U12" i="15"/>
  <c r="Z12" i="15"/>
  <c r="AC12" i="15"/>
  <c r="AA12" i="15"/>
  <c r="X12" i="15"/>
  <c r="Y12" i="15"/>
  <c r="T12" i="14"/>
  <c r="U12" i="14"/>
  <c r="AC12" i="14"/>
  <c r="Z12" i="14"/>
  <c r="AB12" i="14"/>
  <c r="Y12" i="14"/>
  <c r="W12" i="14"/>
  <c r="V12" i="14"/>
  <c r="C8" i="13"/>
  <c r="W28" i="15"/>
  <c r="H9" i="20" s="1"/>
  <c r="U28" i="15"/>
  <c r="F9" i="20" s="1"/>
  <c r="L9" i="15"/>
  <c r="U28" i="17"/>
  <c r="F11" i="20" s="1"/>
  <c r="W28" i="17"/>
  <c r="H11" i="20" s="1"/>
  <c r="U28" i="16"/>
  <c r="F10" i="20" s="1"/>
  <c r="W28" i="16"/>
  <c r="H10" i="20" s="1"/>
  <c r="L9" i="17"/>
  <c r="L9" i="16"/>
  <c r="W28" i="14"/>
  <c r="H8" i="20" s="1"/>
  <c r="U28" i="14"/>
  <c r="F8" i="20" s="1"/>
  <c r="AI6" i="13"/>
  <c r="S11" i="17"/>
  <c r="S11" i="16"/>
  <c r="S11" i="15"/>
  <c r="S11" i="14"/>
  <c r="AF9" i="17" l="1"/>
  <c r="Z23" i="17" s="1"/>
  <c r="U23" i="17"/>
  <c r="AC21" i="15"/>
  <c r="AC21" i="14"/>
  <c r="AC21" i="17"/>
  <c r="AC21" i="16"/>
  <c r="AA21" i="17"/>
  <c r="Y21" i="17"/>
  <c r="AB21" i="17"/>
  <c r="V21" i="17"/>
  <c r="U21" i="17"/>
  <c r="X21" i="17"/>
  <c r="AF9" i="16"/>
  <c r="Z23" i="16" s="1"/>
  <c r="AB21" i="16"/>
  <c r="Y21" i="16"/>
  <c r="V21" i="16"/>
  <c r="AA21" i="16"/>
  <c r="X21" i="16"/>
  <c r="U23" i="16"/>
  <c r="U21" i="16"/>
  <c r="AF9" i="15"/>
  <c r="Z23" i="15" s="1"/>
  <c r="V21" i="15"/>
  <c r="X21" i="15"/>
  <c r="U23" i="15"/>
  <c r="U21" i="15"/>
  <c r="AB21" i="15"/>
  <c r="AA21" i="15"/>
  <c r="Y21" i="15"/>
  <c r="AF9" i="14"/>
  <c r="Z23" i="14" s="1"/>
  <c r="X21" i="14"/>
  <c r="U23" i="14"/>
  <c r="U21" i="14"/>
  <c r="AB21" i="14"/>
  <c r="AA21" i="14"/>
  <c r="Y21" i="14"/>
  <c r="V21" i="14"/>
  <c r="T21" i="17" l="1"/>
  <c r="T15" i="17"/>
  <c r="T22" i="17" s="1"/>
  <c r="Z21" i="17"/>
  <c r="Z15" i="17"/>
  <c r="W15" i="17"/>
  <c r="W21" i="17"/>
  <c r="W21" i="16"/>
  <c r="W15" i="16"/>
  <c r="T15" i="16"/>
  <c r="T22" i="16" s="1"/>
  <c r="T21" i="16"/>
  <c r="Z21" i="16"/>
  <c r="Z15" i="16"/>
  <c r="T21" i="15"/>
  <c r="T15" i="15"/>
  <c r="T22" i="15" s="1"/>
  <c r="W15" i="15"/>
  <c r="W21" i="15"/>
  <c r="Z21" i="15"/>
  <c r="Z15" i="15"/>
  <c r="T21" i="14"/>
  <c r="T15" i="14"/>
  <c r="T22" i="14" s="1"/>
  <c r="W15" i="14"/>
  <c r="W21" i="14"/>
  <c r="Z21" i="14"/>
  <c r="Z15" i="14"/>
  <c r="AD12" i="17"/>
  <c r="AD12" i="16"/>
  <c r="AD12" i="15"/>
  <c r="AD12" i="14"/>
  <c r="Q14" i="7" l="1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12" i="7"/>
  <c r="Q13" i="7"/>
  <c r="Q8" i="7"/>
  <c r="Q9" i="7"/>
  <c r="Q10" i="7"/>
  <c r="Q11" i="7"/>
  <c r="AC9" i="7" l="1"/>
  <c r="AC10" i="7"/>
  <c r="AA10" i="7"/>
  <c r="V27" i="7"/>
  <c r="E20" i="20" s="1"/>
  <c r="T27" i="7"/>
  <c r="E19" i="20" s="1"/>
  <c r="V26" i="7"/>
  <c r="C20" i="20" s="1"/>
  <c r="T26" i="7"/>
  <c r="C19" i="20" s="1"/>
  <c r="AB9" i="7"/>
  <c r="Y10" i="7"/>
  <c r="W10" i="7"/>
  <c r="U10" i="7"/>
  <c r="AA9" i="7"/>
  <c r="Y9" i="7"/>
  <c r="W9" i="7"/>
  <c r="U9" i="7"/>
  <c r="Z10" i="7"/>
  <c r="X10" i="7"/>
  <c r="V10" i="7"/>
  <c r="T10" i="7"/>
  <c r="AB10" i="7"/>
  <c r="Z9" i="7"/>
  <c r="X9" i="7"/>
  <c r="V9" i="7"/>
  <c r="T9" i="7"/>
  <c r="T28" i="7" l="1"/>
  <c r="X26" i="7"/>
  <c r="W26" i="7" s="1"/>
  <c r="K26" i="7"/>
  <c r="V28" i="7"/>
  <c r="K27" i="7"/>
  <c r="L26" i="7"/>
  <c r="X27" i="7"/>
  <c r="W27" i="7" s="1"/>
  <c r="L27" i="7"/>
  <c r="T11" i="7"/>
  <c r="AB11" i="7"/>
  <c r="V11" i="7"/>
  <c r="W11" i="7"/>
  <c r="Z11" i="7"/>
  <c r="AF4" i="13"/>
  <c r="X11" i="7"/>
  <c r="AC11" i="7"/>
  <c r="AA11" i="7"/>
  <c r="Y11" i="7"/>
  <c r="U11" i="7"/>
  <c r="S11" i="13"/>
  <c r="L23" i="7"/>
  <c r="AE5" i="13"/>
  <c r="L20" i="7"/>
  <c r="AB5" i="13"/>
  <c r="L17" i="7"/>
  <c r="Y5" i="13"/>
  <c r="L21" i="7"/>
  <c r="AC5" i="13"/>
  <c r="L25" i="7"/>
  <c r="AG5" i="13"/>
  <c r="L19" i="7"/>
  <c r="AA5" i="13"/>
  <c r="AA18" i="13" s="1"/>
  <c r="L16" i="7"/>
  <c r="X5" i="13"/>
  <c r="X18" i="13" s="1"/>
  <c r="L24" i="7"/>
  <c r="AF5" i="13"/>
  <c r="L18" i="7"/>
  <c r="Z5" i="13"/>
  <c r="L22" i="7"/>
  <c r="AD5" i="13"/>
  <c r="K24" i="7"/>
  <c r="X4" i="13"/>
  <c r="AD4" i="13"/>
  <c r="AE4" i="13"/>
  <c r="AA4" i="13"/>
  <c r="AG4" i="13"/>
  <c r="AB4" i="13"/>
  <c r="AD10" i="7"/>
  <c r="K11" i="7" s="1"/>
  <c r="Y4" i="13"/>
  <c r="AC4" i="13"/>
  <c r="S10" i="7" l="1"/>
  <c r="S17" i="13"/>
  <c r="M17" i="13" s="1"/>
  <c r="AD18" i="13"/>
  <c r="G28" i="13" s="1"/>
  <c r="AB16" i="13"/>
  <c r="AB17" i="13"/>
  <c r="F26" i="13" s="1"/>
  <c r="AG16" i="13"/>
  <c r="AG17" i="13"/>
  <c r="F31" i="13" s="1"/>
  <c r="AG18" i="13"/>
  <c r="G31" i="13" s="1"/>
  <c r="Y18" i="13"/>
  <c r="G23" i="13" s="1"/>
  <c r="AE18" i="13"/>
  <c r="G29" i="13" s="1"/>
  <c r="AF16" i="13"/>
  <c r="AF17" i="13"/>
  <c r="F30" i="13" s="1"/>
  <c r="AE17" i="13"/>
  <c r="F29" i="13" s="1"/>
  <c r="AE16" i="13"/>
  <c r="AF18" i="13"/>
  <c r="G30" i="13" s="1"/>
  <c r="AC18" i="13"/>
  <c r="G27" i="13" s="1"/>
  <c r="AB18" i="13"/>
  <c r="G26" i="13" s="1"/>
  <c r="AD16" i="13"/>
  <c r="AD17" i="13"/>
  <c r="F28" i="13" s="1"/>
  <c r="AC16" i="13"/>
  <c r="AC17" i="13"/>
  <c r="F27" i="13" s="1"/>
  <c r="X16" i="13"/>
  <c r="X17" i="13"/>
  <c r="Z18" i="13"/>
  <c r="G24" i="13" s="1"/>
  <c r="Y16" i="13"/>
  <c r="Y17" i="13"/>
  <c r="F23" i="13" s="1"/>
  <c r="AA17" i="13"/>
  <c r="F25" i="13" s="1"/>
  <c r="AA16" i="13"/>
  <c r="U26" i="7"/>
  <c r="F7" i="20" s="1"/>
  <c r="U27" i="7"/>
  <c r="E21" i="20"/>
  <c r="G20" i="20"/>
  <c r="M27" i="7"/>
  <c r="G7" i="20" s="1"/>
  <c r="G13" i="20" s="1"/>
  <c r="G19" i="20"/>
  <c r="C21" i="20"/>
  <c r="X28" i="7"/>
  <c r="C7" i="20" s="1"/>
  <c r="C13" i="20" s="1"/>
  <c r="M26" i="7"/>
  <c r="E7" i="20" s="1"/>
  <c r="E13" i="20" s="1"/>
  <c r="AF11" i="7"/>
  <c r="AF10" i="7" s="1"/>
  <c r="AH5" i="13"/>
  <c r="U9" i="13" s="1"/>
  <c r="G25" i="13"/>
  <c r="Z4" i="13"/>
  <c r="K19" i="7"/>
  <c r="K17" i="7"/>
  <c r="K25" i="7"/>
  <c r="K23" i="7"/>
  <c r="K21" i="7"/>
  <c r="K20" i="7"/>
  <c r="K22" i="7"/>
  <c r="K18" i="7"/>
  <c r="K16" i="7"/>
  <c r="AD9" i="7"/>
  <c r="K10" i="7" s="1"/>
  <c r="S9" i="7" l="1"/>
  <c r="F13" i="20"/>
  <c r="H13" i="20"/>
  <c r="H23" i="13"/>
  <c r="H27" i="13"/>
  <c r="H30" i="13"/>
  <c r="H26" i="13"/>
  <c r="AH4" i="13"/>
  <c r="U8" i="13" s="1"/>
  <c r="Z16" i="13"/>
  <c r="AH16" i="13" s="1"/>
  <c r="Z17" i="13"/>
  <c r="F24" i="13" s="1"/>
  <c r="H24" i="13" s="1"/>
  <c r="H28" i="13"/>
  <c r="H31" i="13"/>
  <c r="H29" i="13"/>
  <c r="W28" i="7"/>
  <c r="H7" i="20" s="1"/>
  <c r="U28" i="7"/>
  <c r="G21" i="20"/>
  <c r="AH18" i="13"/>
  <c r="G22" i="13"/>
  <c r="E7" i="13"/>
  <c r="U20" i="7"/>
  <c r="F7" i="13"/>
  <c r="V20" i="7"/>
  <c r="J7" i="13"/>
  <c r="J13" i="13" s="1"/>
  <c r="Z20" i="7"/>
  <c r="D7" i="13"/>
  <c r="T20" i="7"/>
  <c r="T14" i="7"/>
  <c r="F22" i="13"/>
  <c r="M23" i="7"/>
  <c r="H25" i="13"/>
  <c r="L9" i="7"/>
  <c r="M19" i="7"/>
  <c r="M16" i="7"/>
  <c r="D20" i="20" l="1"/>
  <c r="F19" i="20"/>
  <c r="H20" i="20"/>
  <c r="D19" i="20"/>
  <c r="D13" i="13"/>
  <c r="AH17" i="13"/>
  <c r="AI4" i="13"/>
  <c r="F13" i="13"/>
  <c r="F14" i="13" s="1"/>
  <c r="E13" i="13"/>
  <c r="E14" i="13" s="1"/>
  <c r="J14" i="13"/>
  <c r="D21" i="20"/>
  <c r="H19" i="20"/>
  <c r="H21" i="20" s="1"/>
  <c r="F21" i="20"/>
  <c r="F20" i="20"/>
  <c r="H22" i="13"/>
  <c r="I7" i="13"/>
  <c r="Y20" i="7"/>
  <c r="S11" i="7"/>
  <c r="D14" i="13" l="1"/>
  <c r="I13" i="13"/>
  <c r="I14" i="13" s="1"/>
  <c r="AF9" i="7"/>
  <c r="Z23" i="7" s="1"/>
  <c r="H7" i="13"/>
  <c r="X20" i="7"/>
  <c r="H13" i="13" l="1"/>
  <c r="H14" i="13" s="1"/>
  <c r="AC20" i="7"/>
  <c r="AB20" i="7"/>
  <c r="U23" i="7" l="1"/>
  <c r="M7" i="13"/>
  <c r="M13" i="13" s="1"/>
  <c r="L7" i="13"/>
  <c r="L13" i="13" s="1"/>
  <c r="G7" i="13"/>
  <c r="W14" i="7"/>
  <c r="W20" i="7"/>
  <c r="AA20" i="7"/>
  <c r="Z14" i="7"/>
  <c r="K7" i="13"/>
  <c r="AD11" i="7"/>
  <c r="S4" i="13" l="1"/>
  <c r="V12" i="7"/>
  <c r="V21" i="7" s="1"/>
  <c r="AB12" i="7"/>
  <c r="AB21" i="7" s="1"/>
  <c r="W12" i="7"/>
  <c r="AC12" i="7"/>
  <c r="AC21" i="7" s="1"/>
  <c r="Z12" i="7"/>
  <c r="Z21" i="7" s="1"/>
  <c r="T12" i="7"/>
  <c r="AD12" i="7" s="1"/>
  <c r="X12" i="7"/>
  <c r="X21" i="7" s="1"/>
  <c r="U12" i="7"/>
  <c r="U21" i="7" s="1"/>
  <c r="AA12" i="7"/>
  <c r="AA21" i="7" s="1"/>
  <c r="Y12" i="7"/>
  <c r="Y21" i="7" s="1"/>
  <c r="C7" i="13"/>
  <c r="C13" i="13" s="1"/>
  <c r="G13" i="13"/>
  <c r="K13" i="13"/>
  <c r="K14" i="13" s="1"/>
  <c r="W21" i="7"/>
  <c r="Z15" i="7" l="1"/>
  <c r="T15" i="7"/>
  <c r="T22" i="7" s="1"/>
  <c r="T21" i="7"/>
  <c r="W15" i="7"/>
  <c r="N17" i="13"/>
  <c r="O17" i="13" s="1"/>
  <c r="G14" i="13"/>
  <c r="S5" i="13" s="1"/>
  <c r="S6" i="13" s="1"/>
  <c r="D15" i="13" s="1"/>
  <c r="O18" i="13" l="1"/>
  <c r="J18" i="13" s="1"/>
</calcChain>
</file>

<file path=xl/sharedStrings.xml><?xml version="1.0" encoding="utf-8"?>
<sst xmlns="http://schemas.openxmlformats.org/spreadsheetml/2006/main" count="1512" uniqueCount="826">
  <si>
    <t>เลขที่</t>
  </si>
  <si>
    <t>เลขประจำตัว</t>
  </si>
  <si>
    <t>เด็กชาย</t>
  </si>
  <si>
    <t>เด็กหญิง</t>
  </si>
  <si>
    <t>ศรีนิล</t>
  </si>
  <si>
    <t>ชื่อ -  สกุล</t>
  </si>
  <si>
    <t>คะแนน</t>
  </si>
  <si>
    <t>ผลการเรียน</t>
  </si>
  <si>
    <t>ชาย</t>
  </si>
  <si>
    <t>หญิง</t>
  </si>
  <si>
    <t>จำนวนผู้เรียนที่</t>
  </si>
  <si>
    <t>ได้รับผลการเรียน</t>
  </si>
  <si>
    <t>ร</t>
  </si>
  <si>
    <t>มส.</t>
  </si>
  <si>
    <t>รักกะเปา</t>
  </si>
  <si>
    <t>สุขอุ่น</t>
  </si>
  <si>
    <t>รวม</t>
  </si>
  <si>
    <t>มส</t>
  </si>
  <si>
    <t>สรุปผลการเรียน</t>
  </si>
  <si>
    <t>จำนวนนักเรียนทั้งหมด</t>
  </si>
  <si>
    <t>คน</t>
  </si>
  <si>
    <t>รวมคะแนน</t>
  </si>
  <si>
    <t>ผลสัมฤทธิ์</t>
  </si>
  <si>
    <t>เกรดเฉลี่ย</t>
  </si>
  <si>
    <t>ใบสรุปผลการเรียน  โรงเรียนบ้านตาขุนวิทยา</t>
  </si>
  <si>
    <t>ชั้น</t>
  </si>
  <si>
    <t>จำนวนนักเรียน</t>
  </si>
  <si>
    <t>จำนวนนักเรียนที่ได้รับผลการเรียน</t>
  </si>
  <si>
    <t>คะแนนสูงสุด</t>
  </si>
  <si>
    <t>คะแนนต่ำสุด</t>
  </si>
  <si>
    <t>(คน)</t>
  </si>
  <si>
    <t>ม.ส.</t>
  </si>
  <si>
    <t xml:space="preserve">รวม </t>
  </si>
  <si>
    <t>ผลการเรียนxจำนวนนักเรียน</t>
  </si>
  <si>
    <t>ผลการเรียนเฉลี่ย</t>
  </si>
  <si>
    <t>เกณฑ์การตัดสินผลการเรียน</t>
  </si>
  <si>
    <t>ระดับผลการเรียน</t>
  </si>
  <si>
    <t>หมายเหตุ</t>
  </si>
  <si>
    <t>ห้อง</t>
  </si>
  <si>
    <t>80 - 100</t>
  </si>
  <si>
    <t>75 -79</t>
  </si>
  <si>
    <t>70 -74</t>
  </si>
  <si>
    <t>65 - 69</t>
  </si>
  <si>
    <t xml:space="preserve"> 60 - 64</t>
  </si>
  <si>
    <t>55 -59</t>
  </si>
  <si>
    <t xml:space="preserve">50 - 54 </t>
  </si>
  <si>
    <t>0 - 49</t>
  </si>
  <si>
    <t xml:space="preserve"> ร</t>
  </si>
  <si>
    <t>ช</t>
  </si>
  <si>
    <t>ญ</t>
  </si>
  <si>
    <t>ชื่อผู้ตรวจทาน ....................................................</t>
  </si>
  <si>
    <t>ลงชื่อหัวหน้ากลุ่มสาระการรเรียนรู้ …………………………………………………………………………………………………………..</t>
  </si>
  <si>
    <t>ลงชื่อหัวหน้างานวัดผลประเมินผล  …………………………………………………………………………………………………………</t>
  </si>
  <si>
    <t>ลงชื่อรองผู้อำนวยการกลุ่มบริหารงานวิชาการ ………………………………………………………………………………………….</t>
  </si>
  <si>
    <t>ชายทั้งระดับ</t>
  </si>
  <si>
    <t>หญิงทั้งระดับ</t>
  </si>
  <si>
    <t>รวมเกรด</t>
  </si>
  <si>
    <t>แบบแจ้งผลการเรียน กลุ่มสาระการเรียนรู้</t>
  </si>
  <si>
    <t>รหัสวิชา</t>
  </si>
  <si>
    <t>จำนวน</t>
  </si>
  <si>
    <t>ภาคเรียนที่</t>
  </si>
  <si>
    <t xml:space="preserve"> ปีการศึกษา</t>
  </si>
  <si>
    <t>รายวิชาการงานอาชีพและเทคโนโลยี 5  ง 23101   1 หน่วยกิต</t>
  </si>
  <si>
    <t>1 หน่วยกิต</t>
  </si>
  <si>
    <t xml:space="preserve">     นักเรียนชั้นมัธยมศึกษาปีที่ </t>
  </si>
  <si>
    <t>รายวิชา รหัสวิชา ง 2210</t>
  </si>
  <si>
    <t>ชั้น ม.</t>
  </si>
  <si>
    <t>รายวิชา</t>
  </si>
  <si>
    <t xml:space="preserve">   กลุ่มสาระการเรียนรู้   </t>
  </si>
  <si>
    <t>ชื่อครูผู้สอน ....................................................</t>
  </si>
  <si>
    <t/>
  </si>
  <si>
    <t>กรอกข้อมูลในช่องสีเหลือง</t>
  </si>
  <si>
    <t>2 หน่วยกิต</t>
  </si>
  <si>
    <t>0.5 หน่วยกิต</t>
  </si>
  <si>
    <t>1.5 หน่วยกิต</t>
  </si>
  <si>
    <t>คณิตศาสตร์</t>
  </si>
  <si>
    <t>ภาษาต่างประเทศ</t>
  </si>
  <si>
    <t>ศิลปะ</t>
  </si>
  <si>
    <t>สุขศึกษาและพลศึกษา</t>
  </si>
  <si>
    <t>ภาษาไทย</t>
  </si>
  <si>
    <t>เก่ง</t>
  </si>
  <si>
    <t>ปานกลาง</t>
  </si>
  <si>
    <t>อ่อน</t>
  </si>
  <si>
    <t>ร้อยละ</t>
  </si>
  <si>
    <t>หน้า ปพ.5</t>
  </si>
  <si>
    <t>จำนวนคน</t>
  </si>
  <si>
    <t>ร้อยละของระดับดี</t>
  </si>
  <si>
    <t>ผลสัมฤทธิ์เฉลี่ย</t>
  </si>
  <si>
    <t>ธนธรณ์</t>
  </si>
  <si>
    <t>ภูวดล</t>
  </si>
  <si>
    <t>บุญลึก</t>
  </si>
  <si>
    <t>ศศิวิมล</t>
  </si>
  <si>
    <t>เกรด/คน</t>
  </si>
  <si>
    <t>การเรียน</t>
  </si>
  <si>
    <t>กรอกผล</t>
  </si>
  <si>
    <t>เฉพาะ</t>
  </si>
  <si>
    <t>2.5 หน่วยกิต</t>
  </si>
  <si>
    <t>แนะแนว</t>
  </si>
  <si>
    <t>(นางสาววิภาวรรณ  ขันพระแสง)</t>
  </si>
  <si>
    <t>(นางเรณู  ผดุงฤกษ์)</t>
  </si>
  <si>
    <t>(นางสาวอาทิตยา  เกตุแก้ว)</t>
  </si>
  <si>
    <t>(นางธิดารัตน์  แซ่เลี้ยว)</t>
  </si>
  <si>
    <t>(นางกมลรัตน์  คะตะโต)</t>
  </si>
  <si>
    <t>(นางจงกล  รจนา)</t>
  </si>
  <si>
    <t>(นางสาวนันทญา  บรรณราช)</t>
  </si>
  <si>
    <t>(นางสาวสาวิตรี  รักษาพราหมณ์)</t>
  </si>
  <si>
    <t>(นางสาวกิ่งดาว  ช่วยชนะ)</t>
  </si>
  <si>
    <t>(นางสุภาภรณ์  ศรีสวัสดิ์)</t>
  </si>
  <si>
    <t>(นางนริศา บุระชัด)</t>
  </si>
  <si>
    <t>(นางพรพณา  ฤทธิ์ชู)</t>
  </si>
  <si>
    <t>(นายนพดล  ศรีสุข)</t>
  </si>
  <si>
    <t>(นางสาวศันสนีย์  สว่างจันทร์)</t>
  </si>
  <si>
    <t>(นายโยธิน  นวลมุสิก)</t>
  </si>
  <si>
    <t>(นายนราธิป นาเจริญ)</t>
  </si>
  <si>
    <t>(นายนพดล  ทองนา)</t>
  </si>
  <si>
    <t>(นายเกรียงศักดิ์ นิลนิยม)</t>
  </si>
  <si>
    <t>(นายธีรเทพ  มุกดา)</t>
  </si>
  <si>
    <t>(นางสาวธีรนันท์  ปานเพชร)</t>
  </si>
  <si>
    <t>(นางสาวขวัญชนก สังข์เทพ)</t>
  </si>
  <si>
    <t>(นายพีรพงศ์  ฤทธิเพชร์)</t>
  </si>
  <si>
    <t>(นางสาวณิชาภัทร หนูพรหม)</t>
  </si>
  <si>
    <t>(นางสาวนวนาท  กลิ่นเมฆ)</t>
  </si>
  <si>
    <t>(นายธีระพล  เกิดเนตร)</t>
  </si>
  <si>
    <t>(นายสุนทร  เพชรชู)</t>
  </si>
  <si>
    <t>(นางสาวอมรรัตน์  วิจารณ์)</t>
  </si>
  <si>
    <t>(นายสมศักดิ์  บัวหนุน)</t>
  </si>
  <si>
    <t>(นายปุณณมา ทองดีเพ็ง)</t>
  </si>
  <si>
    <t>(นางสุดา  เอ้งฉ้วน)</t>
  </si>
  <si>
    <t>(นางสุภาพร  พัฒนรักษา)</t>
  </si>
  <si>
    <t>(นางสาวนุชนาฏ พรหมทอง)</t>
  </si>
  <si>
    <t>(นางสาวคณิตา  บ่วงราชบพิตร)</t>
  </si>
  <si>
    <t>(นางสาวสมฤดี  กลับรินทร์)</t>
  </si>
  <si>
    <t>(นางสาวนภิสา เส็นติระ)</t>
  </si>
  <si>
    <t>(นางสาวศรีสุดา แก้วสุข)</t>
  </si>
  <si>
    <t>(Mr.Epie Metuge Pual)</t>
  </si>
  <si>
    <t>(นายประเสริฐ  จันทร์ทัน)</t>
  </si>
  <si>
    <t>(นายวีรยุทธ   อนุกูล)</t>
  </si>
  <si>
    <t>(นางอรณ์สิริ  แก้วปลอด)</t>
  </si>
  <si>
    <t>(นางสาวกฤติมา  แสงทองล้วน)</t>
  </si>
  <si>
    <t>สังคมศึกษาศาสนาและวัฒนธรรม</t>
  </si>
  <si>
    <t>นร.มีเกรด</t>
  </si>
  <si>
    <t>ภูริณัฐ</t>
  </si>
  <si>
    <t>บัวแก้ว</t>
  </si>
  <si>
    <t>ศรีสุวรรณ</t>
  </si>
  <si>
    <t>ศักดา</t>
  </si>
  <si>
    <t>ทองสัมฤทธิ์</t>
  </si>
  <si>
    <t>รัชชานนท์</t>
  </si>
  <si>
    <t>ทองใหญ่</t>
  </si>
  <si>
    <t>กนกวรรณ</t>
  </si>
  <si>
    <t>(นางจุฬาลักษณ์  หนูหวาน)</t>
  </si>
  <si>
    <t>(นางสาวฐิตารีย์  อินทจันทร์)</t>
  </si>
  <si>
    <t>การงานอาชีพ</t>
  </si>
  <si>
    <t>วิทยาศาสตร์และเทคโนโลยี</t>
  </si>
  <si>
    <t>ศักดาเทพ</t>
  </si>
  <si>
    <t>คุณวิจิตร</t>
  </si>
  <si>
    <t>สุนิษา</t>
  </si>
  <si>
    <t>ณัฐวุฒิ</t>
  </si>
  <si>
    <t>ภูสิทธิ์</t>
  </si>
  <si>
    <t>รักสวัสดิ์</t>
  </si>
  <si>
    <t>นันท์นภัส</t>
  </si>
  <si>
    <t>วิมัติ</t>
  </si>
  <si>
    <t>แสงทอง</t>
  </si>
  <si>
    <t>ศรีกรด</t>
  </si>
  <si>
    <t>ณัฐวดี</t>
  </si>
  <si>
    <t>วัจนา</t>
  </si>
  <si>
    <t>พีรดา</t>
  </si>
  <si>
    <t>ธนากร</t>
  </si>
  <si>
    <t>ปาลคะเชนทร์</t>
  </si>
  <si>
    <t>ศรสวรรค์</t>
  </si>
  <si>
    <t>ผ</t>
  </si>
  <si>
    <t>มผ</t>
  </si>
  <si>
    <t>กดf5</t>
  </si>
  <si>
    <t>สูตร</t>
  </si>
  <si>
    <t>สร้างจากส่วนที่เลือก</t>
  </si>
  <si>
    <t>แบบพิเศษ</t>
  </si>
  <si>
    <t>ที่ว่าง</t>
  </si>
  <si>
    <t>ลบ</t>
  </si>
  <si>
    <t>มผ.</t>
  </si>
  <si>
    <t>ผ.</t>
  </si>
  <si>
    <t xml:space="preserve">ใบสรุปผลการเรียน  </t>
  </si>
  <si>
    <t>กิจกรรม</t>
  </si>
  <si>
    <t>โรงเรียนบ้านตาขุนวิทยา</t>
  </si>
  <si>
    <t xml:space="preserve"> ปีการศึกษา </t>
  </si>
  <si>
    <t>ลงชื่อหัวหน้างานวัดผลและประเมินผล ………………………………………………………………</t>
  </si>
  <si>
    <t>ลงชื่อหัวหน้างานวัดผลประเมินผล  ……………………..……………………………………………</t>
  </si>
  <si>
    <t>ลงชื่อรองผู้อำนวยการกลุ่มบริหารงานวิชาการ ……………………………………………………</t>
  </si>
  <si>
    <r>
      <t xml:space="preserve"> </t>
    </r>
    <r>
      <rPr>
        <sz val="11"/>
        <color theme="1"/>
        <rFont val="Vrinda"/>
        <family val="2"/>
      </rPr>
      <t>-</t>
    </r>
    <r>
      <rPr>
        <sz val="11"/>
        <color theme="1"/>
        <rFont val="Tahoma"/>
        <family val="2"/>
        <charset val="222"/>
      </rPr>
      <t xml:space="preserve"> </t>
    </r>
    <r>
      <rPr>
        <sz val="11"/>
        <color theme="1"/>
        <rFont val="Tahoma"/>
        <family val="2"/>
        <charset val="222"/>
        <scheme val="minor"/>
      </rPr>
      <t>หน่วยกิต</t>
    </r>
  </si>
  <si>
    <t>รายวิชาแนะแนว</t>
  </si>
  <si>
    <t>ร,มส,ผ,มผ</t>
  </si>
  <si>
    <t>09562</t>
  </si>
  <si>
    <t>กิตติพงศ์</t>
  </si>
  <si>
    <t>แก้วชูกูล</t>
  </si>
  <si>
    <t>09563</t>
  </si>
  <si>
    <t>จักรพัฒน์</t>
  </si>
  <si>
    <t>เทพเฉลิม</t>
  </si>
  <si>
    <t>09564</t>
  </si>
  <si>
    <t>ชนยุต</t>
  </si>
  <si>
    <t>นิลนิยม</t>
  </si>
  <si>
    <t>09565</t>
  </si>
  <si>
    <t>ชุมพล</t>
  </si>
  <si>
    <t>บางคราม</t>
  </si>
  <si>
    <t>09566</t>
  </si>
  <si>
    <t>ฐิรพงศ์</t>
  </si>
  <si>
    <t>ปานกาญจน์</t>
  </si>
  <si>
    <t>09567</t>
  </si>
  <si>
    <t>ปภังกร</t>
  </si>
  <si>
    <t>คงประสิทธิ์</t>
  </si>
  <si>
    <t>09568</t>
  </si>
  <si>
    <t>ภรัณยู</t>
  </si>
  <si>
    <t>โต๊ะเอี่ยม</t>
  </si>
  <si>
    <t>09569</t>
  </si>
  <si>
    <t>ภูริวัฒน์</t>
  </si>
  <si>
    <t>ใจบุญ</t>
  </si>
  <si>
    <t>09570</t>
  </si>
  <si>
    <t>วิสิทธิ์สิน</t>
  </si>
  <si>
    <t>แก้วพิชัย</t>
  </si>
  <si>
    <t>09571</t>
  </si>
  <si>
    <t>อนุชิต</t>
  </si>
  <si>
    <t>09572</t>
  </si>
  <si>
    <t>กรกนก</t>
  </si>
  <si>
    <t>แช่มไล่</t>
  </si>
  <si>
    <t>09573</t>
  </si>
  <si>
    <t>กัญญาภัค</t>
  </si>
  <si>
    <t>นาคทอง</t>
  </si>
  <si>
    <t>09574</t>
  </si>
  <si>
    <t>กัญญาวีร์</t>
  </si>
  <si>
    <t>แซ่จู้</t>
  </si>
  <si>
    <t>09576</t>
  </si>
  <si>
    <t>กิ่งแก้ว</t>
  </si>
  <si>
    <t>แก้วศรีจันทร์</t>
  </si>
  <si>
    <t>09577</t>
  </si>
  <si>
    <t>กุลปรียา</t>
  </si>
  <si>
    <t>จันทฤทธิ์</t>
  </si>
  <si>
    <t>09578</t>
  </si>
  <si>
    <t>จันทรกานต์</t>
  </si>
  <si>
    <t>โคตาโม</t>
  </si>
  <si>
    <t>09579</t>
  </si>
  <si>
    <t>จิราภา</t>
  </si>
  <si>
    <t>รณรงค์</t>
  </si>
  <si>
    <t>09580</t>
  </si>
  <si>
    <t>ฐิติมา</t>
  </si>
  <si>
    <t>คชโสภณ</t>
  </si>
  <si>
    <t>09581</t>
  </si>
  <si>
    <t>ฑิฆัมพร</t>
  </si>
  <si>
    <t>ชัยธรรม</t>
  </si>
  <si>
    <t>09582</t>
  </si>
  <si>
    <t>ณัชชา</t>
  </si>
  <si>
    <t>ไทยสุริยัน</t>
  </si>
  <si>
    <t>09583</t>
  </si>
  <si>
    <t>บุญมูสิก</t>
  </si>
  <si>
    <t>09584</t>
  </si>
  <si>
    <t>ทองฉิม</t>
  </si>
  <si>
    <t>09585</t>
  </si>
  <si>
    <t>ดวงกมล</t>
  </si>
  <si>
    <t>มีสัตย์</t>
  </si>
  <si>
    <t>09586</t>
  </si>
  <si>
    <t>ธันย์ชนก</t>
  </si>
  <si>
    <t>นิลวิเชียร</t>
  </si>
  <si>
    <t>09587</t>
  </si>
  <si>
    <t>นภัสพรรณ</t>
  </si>
  <si>
    <t>เหล่ากูล</t>
  </si>
  <si>
    <t>09588</t>
  </si>
  <si>
    <t>นันท์นลิน</t>
  </si>
  <si>
    <t>แก้วทอง</t>
  </si>
  <si>
    <t>09589</t>
  </si>
  <si>
    <t>นิชธาวัลย์</t>
  </si>
  <si>
    <t>สังเสนาะ</t>
  </si>
  <si>
    <t>09590</t>
  </si>
  <si>
    <t>ปภาวิชญ์</t>
  </si>
  <si>
    <t>เอี่ยมสอาด</t>
  </si>
  <si>
    <t>09591</t>
  </si>
  <si>
    <t>ปานไพลิน</t>
  </si>
  <si>
    <t>09592</t>
  </si>
  <si>
    <t>ปาริญา</t>
  </si>
  <si>
    <t>นิลบุญ</t>
  </si>
  <si>
    <t>09593</t>
  </si>
  <si>
    <t>พรพนา</t>
  </si>
  <si>
    <t>สิงห์กลาง</t>
  </si>
  <si>
    <t>09594</t>
  </si>
  <si>
    <t>พิมพ์ชนก</t>
  </si>
  <si>
    <t>ดำแดง</t>
  </si>
  <si>
    <t>09595</t>
  </si>
  <si>
    <t>พิรดา</t>
  </si>
  <si>
    <t>ยอดโมรา</t>
  </si>
  <si>
    <t>09596</t>
  </si>
  <si>
    <t>ภลินี</t>
  </si>
  <si>
    <t>09597</t>
  </si>
  <si>
    <t>ภัทราภา</t>
  </si>
  <si>
    <t>พรหมคีรี</t>
  </si>
  <si>
    <t>09598</t>
  </si>
  <si>
    <t>มัณฑนา</t>
  </si>
  <si>
    <t>ทับทิมเพียร</t>
  </si>
  <si>
    <t>09599</t>
  </si>
  <si>
    <t>ละอองดาว</t>
  </si>
  <si>
    <t>ไทยชำนิ</t>
  </si>
  <si>
    <t>09600</t>
  </si>
  <si>
    <t>วิรากานต์</t>
  </si>
  <si>
    <t>นีมะโยธิน</t>
  </si>
  <si>
    <t>09601</t>
  </si>
  <si>
    <t>วิศัลย์ศยา</t>
  </si>
  <si>
    <t>หลังเจะนุ้ย</t>
  </si>
  <si>
    <t>09602</t>
  </si>
  <si>
    <t>ศศิกานต์</t>
  </si>
  <si>
    <t>โสภา</t>
  </si>
  <si>
    <t>09603</t>
  </si>
  <si>
    <t>สิรามล</t>
  </si>
  <si>
    <t>สุวณิชย์กุล</t>
  </si>
  <si>
    <t>09604</t>
  </si>
  <si>
    <t>สุพรรษา</t>
  </si>
  <si>
    <t>พันธ์ดี</t>
  </si>
  <si>
    <t>09605</t>
  </si>
  <si>
    <t>โสรยา</t>
  </si>
  <si>
    <t>ชูบุญช่วย</t>
  </si>
  <si>
    <t>09606</t>
  </si>
  <si>
    <t>หฤทัย</t>
  </si>
  <si>
    <t>ชัยชนะ</t>
  </si>
  <si>
    <t>09517</t>
  </si>
  <si>
    <t>กฤติภูมิ</t>
  </si>
  <si>
    <t>มุสิก</t>
  </si>
  <si>
    <t>09518</t>
  </si>
  <si>
    <t>จักรพงศ์</t>
  </si>
  <si>
    <t>ช่วยชนะ</t>
  </si>
  <si>
    <t>09519</t>
  </si>
  <si>
    <t>ทองพูน</t>
  </si>
  <si>
    <t>09520</t>
  </si>
  <si>
    <t>ณัชพล</t>
  </si>
  <si>
    <t>นันทสิน</t>
  </si>
  <si>
    <t>09521</t>
  </si>
  <si>
    <t>นรวิชญ์</t>
  </si>
  <si>
    <t>09522</t>
  </si>
  <si>
    <t>พีรภัทร</t>
  </si>
  <si>
    <t>รุ่งสุวรรณ</t>
  </si>
  <si>
    <t>09523</t>
  </si>
  <si>
    <t>เพชรพญธรย์</t>
  </si>
  <si>
    <t>ลิ้มเหล็ก</t>
  </si>
  <si>
    <t>09524</t>
  </si>
  <si>
    <t>กลัดกระโทก</t>
  </si>
  <si>
    <t>09525</t>
  </si>
  <si>
    <t>นินวาโย</t>
  </si>
  <si>
    <t>09526</t>
  </si>
  <si>
    <t>อภิโมทย์</t>
  </si>
  <si>
    <t>09528</t>
  </si>
  <si>
    <t>รัชพล</t>
  </si>
  <si>
    <t>คงทองแก้ว</t>
  </si>
  <si>
    <t>09529</t>
  </si>
  <si>
    <t>สิทธิพร</t>
  </si>
  <si>
    <t>นาควิลัย</t>
  </si>
  <si>
    <t>09530</t>
  </si>
  <si>
    <t>สิปปกร</t>
  </si>
  <si>
    <t>แสงสุวรรณ</t>
  </si>
  <si>
    <t>09531</t>
  </si>
  <si>
    <t>อภิวิชญ์</t>
  </si>
  <si>
    <t>ดำรักษ์</t>
  </si>
  <si>
    <t>09532</t>
  </si>
  <si>
    <t>ประทุม</t>
  </si>
  <si>
    <t>09533</t>
  </si>
  <si>
    <t>กัลยา</t>
  </si>
  <si>
    <t>ล้อมเลิศ</t>
  </si>
  <si>
    <t>09534</t>
  </si>
  <si>
    <t>ขรินทร์ทิพย์</t>
  </si>
  <si>
    <t>จันทร์พฤกษ์</t>
  </si>
  <si>
    <t>09535</t>
  </si>
  <si>
    <t>เขมจิรา</t>
  </si>
  <si>
    <t>โสมเพ็ชร</t>
  </si>
  <si>
    <t>09536</t>
  </si>
  <si>
    <t>จิรัชยา</t>
  </si>
  <si>
    <t>09537</t>
  </si>
  <si>
    <t>จุฑามณี</t>
  </si>
  <si>
    <t>09538</t>
  </si>
  <si>
    <t>ชนิกานต์</t>
  </si>
  <si>
    <t>สุชาวรรณ</t>
  </si>
  <si>
    <t>09539</t>
  </si>
  <si>
    <t>ชมพูนุช</t>
  </si>
  <si>
    <t>09540</t>
  </si>
  <si>
    <t>เซ่งใจดี</t>
  </si>
  <si>
    <t>09541</t>
  </si>
  <si>
    <t>ช่อผกา</t>
  </si>
  <si>
    <t>ศรีสวัสดิ์</t>
  </si>
  <si>
    <t>09542</t>
  </si>
  <si>
    <t>09543</t>
  </si>
  <si>
    <t>ณัฐธิดา</t>
  </si>
  <si>
    <t>09544</t>
  </si>
  <si>
    <t>ดวงพร</t>
  </si>
  <si>
    <t>ฉวีกลาง</t>
  </si>
  <si>
    <t>09545</t>
  </si>
  <si>
    <t>ธัญชนก</t>
  </si>
  <si>
    <t>09546</t>
  </si>
  <si>
    <t>สุดเอี่ยม</t>
  </si>
  <si>
    <t>09547</t>
  </si>
  <si>
    <t>เบญจมาศ</t>
  </si>
  <si>
    <t>บุญนวล</t>
  </si>
  <si>
    <t>09548</t>
  </si>
  <si>
    <t>ปรัชญาวี</t>
  </si>
  <si>
    <t>แซ่ย้วน</t>
  </si>
  <si>
    <t>09549</t>
  </si>
  <si>
    <t>ปาณิศา</t>
  </si>
  <si>
    <t>09550</t>
  </si>
  <si>
    <t>ปานัทดา</t>
  </si>
  <si>
    <t>ชูตุ้น</t>
  </si>
  <si>
    <t>09551</t>
  </si>
  <si>
    <t>พิมชนก</t>
  </si>
  <si>
    <t>แสนยศ</t>
  </si>
  <si>
    <t>09552</t>
  </si>
  <si>
    <t>ทองเนียม</t>
  </si>
  <si>
    <t>09553</t>
  </si>
  <si>
    <t>รวีวรรณ</t>
  </si>
  <si>
    <t>พัชตพล</t>
  </si>
  <si>
    <t>09554</t>
  </si>
  <si>
    <t>รังษิยา</t>
  </si>
  <si>
    <t>เตชะอุปถัมภ์กุล</t>
  </si>
  <si>
    <t>09555</t>
  </si>
  <si>
    <t>วรัญญา</t>
  </si>
  <si>
    <t>สุวรรณอาภรณ์</t>
  </si>
  <si>
    <t>09556</t>
  </si>
  <si>
    <t>วาเลนไทน์</t>
  </si>
  <si>
    <t>สังข์ทอง</t>
  </si>
  <si>
    <t>09557</t>
  </si>
  <si>
    <t>พวงประดิษฐ</t>
  </si>
  <si>
    <t>09558</t>
  </si>
  <si>
    <t>ศลิษา</t>
  </si>
  <si>
    <t>ปาละคเชนทร์</t>
  </si>
  <si>
    <t>09559</t>
  </si>
  <si>
    <t>สุภาพร</t>
  </si>
  <si>
    <t>ราชสมบัติ</t>
  </si>
  <si>
    <t>09560</t>
  </si>
  <si>
    <t>โสภิตา</t>
  </si>
  <si>
    <t>สุขบาล</t>
  </si>
  <si>
    <t>09561</t>
  </si>
  <si>
    <t>อุษณิษา</t>
  </si>
  <si>
    <t>09385</t>
  </si>
  <si>
    <t>กรวิชญ์</t>
  </si>
  <si>
    <t>ถวาย</t>
  </si>
  <si>
    <t>09386</t>
  </si>
  <si>
    <t>กฤตภาส</t>
  </si>
  <si>
    <t>เทพทุ่งหลวง</t>
  </si>
  <si>
    <t>09387</t>
  </si>
  <si>
    <t>กันตพงศ์</t>
  </si>
  <si>
    <t>เกิดพิทักษ์</t>
  </si>
  <si>
    <t>09391</t>
  </si>
  <si>
    <t>ธนภัทร</t>
  </si>
  <si>
    <t>09392</t>
  </si>
  <si>
    <t>ธวัชชัย</t>
  </si>
  <si>
    <t>เกลือมีผล</t>
  </si>
  <si>
    <t>09393</t>
  </si>
  <si>
    <t>ธัชนนท์</t>
  </si>
  <si>
    <t>สามิตร</t>
  </si>
  <si>
    <t>09394</t>
  </si>
  <si>
    <t>ธัญเทพ</t>
  </si>
  <si>
    <t>ศิริเวช</t>
  </si>
  <si>
    <t>09395</t>
  </si>
  <si>
    <t>ธีร์ธวัช</t>
  </si>
  <si>
    <t>บุญเสนาะ</t>
  </si>
  <si>
    <t>09396</t>
  </si>
  <si>
    <t>นวภูมิ</t>
  </si>
  <si>
    <t>09397</t>
  </si>
  <si>
    <t>ปรเมษฐ์</t>
  </si>
  <si>
    <t>09398</t>
  </si>
  <si>
    <t>ปรวีร์</t>
  </si>
  <si>
    <t>ศิลารักษ์</t>
  </si>
  <si>
    <t>09399</t>
  </si>
  <si>
    <t>ปิยพัทธ์</t>
  </si>
  <si>
    <t>09400</t>
  </si>
  <si>
    <t>พงศกร</t>
  </si>
  <si>
    <t>09401</t>
  </si>
  <si>
    <t>พฤกษ์</t>
  </si>
  <si>
    <t>หงษ์จุ้ย</t>
  </si>
  <si>
    <t>09403</t>
  </si>
  <si>
    <t>พุฒิพงษ์</t>
  </si>
  <si>
    <t>09405</t>
  </si>
  <si>
    <t>มงคล</t>
  </si>
  <si>
    <t>ปัดไธสง</t>
  </si>
  <si>
    <t>09406</t>
  </si>
  <si>
    <t>วัชรโยธิน</t>
  </si>
  <si>
    <t>09407</t>
  </si>
  <si>
    <t>หลิมกุล</t>
  </si>
  <si>
    <t>09408</t>
  </si>
  <si>
    <t>09409</t>
  </si>
  <si>
    <t>ศิระพัฒน์</t>
  </si>
  <si>
    <t>เหมรา</t>
  </si>
  <si>
    <t>09410</t>
  </si>
  <si>
    <t>ศุภณัฐ</t>
  </si>
  <si>
    <t>ชัยพัฒน์</t>
  </si>
  <si>
    <t>09411</t>
  </si>
  <si>
    <t>พัฒแทน</t>
  </si>
  <si>
    <t>09412</t>
  </si>
  <si>
    <t>ศุภากร</t>
  </si>
  <si>
    <t>คงแก้ว</t>
  </si>
  <si>
    <t>09414</t>
  </si>
  <si>
    <t>สิงหราช</t>
  </si>
  <si>
    <t>ทองวัชระ</t>
  </si>
  <si>
    <t>09415</t>
  </si>
  <si>
    <t>อนาวิล</t>
  </si>
  <si>
    <t>09416</t>
  </si>
  <si>
    <t>อนุวัตร</t>
  </si>
  <si>
    <t>แก้วเกลี้ยง</t>
  </si>
  <si>
    <t>09418</t>
  </si>
  <si>
    <t>อภิสิทธิ์</t>
  </si>
  <si>
    <t>ศิริรอด</t>
  </si>
  <si>
    <t>09419</t>
  </si>
  <si>
    <t>อรรถกร</t>
  </si>
  <si>
    <t>ศุภลักษณ์</t>
  </si>
  <si>
    <t>09420</t>
  </si>
  <si>
    <t>กชกร</t>
  </si>
  <si>
    <t>ทัพศรี</t>
  </si>
  <si>
    <t>09421</t>
  </si>
  <si>
    <t>กัลยารัตน์</t>
  </si>
  <si>
    <t>09422</t>
  </si>
  <si>
    <t>ขวัญฤทัย</t>
  </si>
  <si>
    <t>สาคร</t>
  </si>
  <si>
    <t>09423</t>
  </si>
  <si>
    <t>จิณณพัต</t>
  </si>
  <si>
    <t>จรูญ</t>
  </si>
  <si>
    <t>09424</t>
  </si>
  <si>
    <t>ชนากานต์</t>
  </si>
  <si>
    <t>ธรฤทธิ์</t>
  </si>
  <si>
    <t>09425</t>
  </si>
  <si>
    <t>หลุ่ยจิ๋ว</t>
  </si>
  <si>
    <t>09426</t>
  </si>
  <si>
    <t>ธัญพิชชา</t>
  </si>
  <si>
    <t>แดงงาม</t>
  </si>
  <si>
    <t>09427</t>
  </si>
  <si>
    <t>ปณิสรา</t>
  </si>
  <si>
    <t>สุริยะ</t>
  </si>
  <si>
    <t>09428</t>
  </si>
  <si>
    <t>ศรีพุฒ</t>
  </si>
  <si>
    <t>09429</t>
  </si>
  <si>
    <t>อรนุช</t>
  </si>
  <si>
    <t>คุ้มเอียด</t>
  </si>
  <si>
    <t>09431</t>
  </si>
  <si>
    <t>ก้องภพ</t>
  </si>
  <si>
    <t>ธารายศ</t>
  </si>
  <si>
    <t>09432</t>
  </si>
  <si>
    <t>คิรากร</t>
  </si>
  <si>
    <t>ทิบบำรุง</t>
  </si>
  <si>
    <t>09433</t>
  </si>
  <si>
    <t>ชิษณุพงศ์</t>
  </si>
  <si>
    <t>รัตนชัย</t>
  </si>
  <si>
    <t>09434</t>
  </si>
  <si>
    <t>ฐิติกร</t>
  </si>
  <si>
    <t>เพ็ชรชู</t>
  </si>
  <si>
    <t>09435</t>
  </si>
  <si>
    <t>ถาวร</t>
  </si>
  <si>
    <t>09436</t>
  </si>
  <si>
    <t>ธนวัฒน์</t>
  </si>
  <si>
    <t>ช่วยทอง</t>
  </si>
  <si>
    <t>09437</t>
  </si>
  <si>
    <t>สมบุญ</t>
  </si>
  <si>
    <t>09438</t>
  </si>
  <si>
    <t>ธันวา</t>
  </si>
  <si>
    <t>09440</t>
  </si>
  <si>
    <t>ธีรศักดิ์</t>
  </si>
  <si>
    <t>คชเหี้ยม</t>
  </si>
  <si>
    <t>09441</t>
  </si>
  <si>
    <t>เสือแก้ว</t>
  </si>
  <si>
    <t>09442</t>
  </si>
  <si>
    <t>นวดล</t>
  </si>
  <si>
    <t>บุญพิทักษ์</t>
  </si>
  <si>
    <t>09443</t>
  </si>
  <si>
    <t>ปิยวัฒน์</t>
  </si>
  <si>
    <t>หีตเพ็ง</t>
  </si>
  <si>
    <t>09444</t>
  </si>
  <si>
    <t>ปุณณัตถ์</t>
  </si>
  <si>
    <t>ชำนินวล</t>
  </si>
  <si>
    <t>09445</t>
  </si>
  <si>
    <t>09446</t>
  </si>
  <si>
    <t>พิพัฒน์</t>
  </si>
  <si>
    <t>รักธรรม</t>
  </si>
  <si>
    <t>09447</t>
  </si>
  <si>
    <t>อนุกูล</t>
  </si>
  <si>
    <t>09448</t>
  </si>
  <si>
    <t>พุฒิพงศ์</t>
  </si>
  <si>
    <t>สุขีพันธ์</t>
  </si>
  <si>
    <t>09451</t>
  </si>
  <si>
    <t>ภูริพัฒน์</t>
  </si>
  <si>
    <t>ทิมบำรุง</t>
  </si>
  <si>
    <t>09453</t>
  </si>
  <si>
    <t>รัฐธปกรณ์</t>
  </si>
  <si>
    <t>พินเศษ</t>
  </si>
  <si>
    <t>09456</t>
  </si>
  <si>
    <t>ศุภพล</t>
  </si>
  <si>
    <t>ชัยปอง</t>
  </si>
  <si>
    <t>09457</t>
  </si>
  <si>
    <t>อดิเทพ</t>
  </si>
  <si>
    <t>วอสวัสดิ์</t>
  </si>
  <si>
    <t>09458</t>
  </si>
  <si>
    <t>อนาวิน</t>
  </si>
  <si>
    <t>09459</t>
  </si>
  <si>
    <t>ฉัตรพร</t>
  </si>
  <si>
    <t>เสนดำ</t>
  </si>
  <si>
    <t>09461</t>
  </si>
  <si>
    <t>ณัดถิดา</t>
  </si>
  <si>
    <t>ระวิ</t>
  </si>
  <si>
    <t>09462</t>
  </si>
  <si>
    <t>นิธยาภรณ์</t>
  </si>
  <si>
    <t>จันทร์หุณี</t>
  </si>
  <si>
    <t>09463</t>
  </si>
  <si>
    <t>ปพิชญา</t>
  </si>
  <si>
    <t>แสนเดช</t>
  </si>
  <si>
    <t>09464</t>
  </si>
  <si>
    <t>ปวริศา</t>
  </si>
  <si>
    <t>วิเชียรวงศ์</t>
  </si>
  <si>
    <t>09465</t>
  </si>
  <si>
    <t>ปิยะดา</t>
  </si>
  <si>
    <t>เสนาคำ</t>
  </si>
  <si>
    <t>09466</t>
  </si>
  <si>
    <t>พัชราภรณ์</t>
  </si>
  <si>
    <t>ชูเกิด</t>
  </si>
  <si>
    <t>พิมพิศา</t>
  </si>
  <si>
    <t>09468</t>
  </si>
  <si>
    <t>เพ็ญพิชชา</t>
  </si>
  <si>
    <t>แสงรัตน์</t>
  </si>
  <si>
    <t>09469</t>
  </si>
  <si>
    <t>ภาวินี</t>
  </si>
  <si>
    <t>09470</t>
  </si>
  <si>
    <t>มินตา</t>
  </si>
  <si>
    <t>บุญนาม</t>
  </si>
  <si>
    <t>09471</t>
  </si>
  <si>
    <t>บำเพ็ญ</t>
  </si>
  <si>
    <t>09472</t>
  </si>
  <si>
    <t>09473</t>
  </si>
  <si>
    <t>อรฤดี</t>
  </si>
  <si>
    <t>พลภักดี</t>
  </si>
  <si>
    <t>09670</t>
  </si>
  <si>
    <t>คงเมือง</t>
  </si>
  <si>
    <t>09474</t>
  </si>
  <si>
    <t>กฤติน</t>
  </si>
  <si>
    <t>ศรีขาว</t>
  </si>
  <si>
    <t>09475</t>
  </si>
  <si>
    <t>กิตติกานต์</t>
  </si>
  <si>
    <t>รัตติโชติ</t>
  </si>
  <si>
    <t>09476</t>
  </si>
  <si>
    <t>จิรวัฒน์</t>
  </si>
  <si>
    <t>ทวี</t>
  </si>
  <si>
    <t>09479</t>
  </si>
  <si>
    <t>ชิษณุชา</t>
  </si>
  <si>
    <t>จินดาวรรณ์</t>
  </si>
  <si>
    <t>09480</t>
  </si>
  <si>
    <t>โพ๊ะสูงเนิน</t>
  </si>
  <si>
    <t>09481</t>
  </si>
  <si>
    <t>ณัฐกรณ์</t>
  </si>
  <si>
    <t>ศรประสม</t>
  </si>
  <si>
    <t>09482</t>
  </si>
  <si>
    <t>ณัฐพงศ์</t>
  </si>
  <si>
    <t>หนูแบน</t>
  </si>
  <si>
    <t>09484</t>
  </si>
  <si>
    <t>บรรณาสังข์</t>
  </si>
  <si>
    <t>09485</t>
  </si>
  <si>
    <t>ธนกร</t>
  </si>
  <si>
    <t>พิเคราะห์แน่</t>
  </si>
  <si>
    <t>09486</t>
  </si>
  <si>
    <t>ซ้ายเซ้ง</t>
  </si>
  <si>
    <t>09487</t>
  </si>
  <si>
    <t>ธรรมรัตน์</t>
  </si>
  <si>
    <t>จันทวงศ์</t>
  </si>
  <si>
    <t>09488</t>
  </si>
  <si>
    <t>บุลากร</t>
  </si>
  <si>
    <t>วงศา</t>
  </si>
  <si>
    <t>09490</t>
  </si>
  <si>
    <t>ภูริภัทร</t>
  </si>
  <si>
    <t>09491</t>
  </si>
  <si>
    <t>วิจารย์</t>
  </si>
  <si>
    <t>09492</t>
  </si>
  <si>
    <t>วรายุทธ์</t>
  </si>
  <si>
    <t>ชูเพชร์</t>
  </si>
  <si>
    <t>09493</t>
  </si>
  <si>
    <t>วโรดม</t>
  </si>
  <si>
    <t>09494</t>
  </si>
  <si>
    <t>วิรศักดิ์</t>
  </si>
  <si>
    <t>นุ่นสวัสดิ์</t>
  </si>
  <si>
    <t>09495</t>
  </si>
  <si>
    <t>สุรศักดิ์</t>
  </si>
  <si>
    <t>09496</t>
  </si>
  <si>
    <t>เสฏฐวุฒิ</t>
  </si>
  <si>
    <t>พูนสวัสดิ์</t>
  </si>
  <si>
    <t>09497</t>
  </si>
  <si>
    <t>สองมณี</t>
  </si>
  <si>
    <t>09498</t>
  </si>
  <si>
    <t>อภินัทธ์</t>
  </si>
  <si>
    <t>ลีทัพไทย</t>
  </si>
  <si>
    <t>09500</t>
  </si>
  <si>
    <t>อัจฉริยะ</t>
  </si>
  <si>
    <t>เดชะช่วย</t>
  </si>
  <si>
    <t>09501</t>
  </si>
  <si>
    <t>ด้วงเพชร</t>
  </si>
  <si>
    <t>09502</t>
  </si>
  <si>
    <t>แก้วเจริญ</t>
  </si>
  <si>
    <t>09503</t>
  </si>
  <si>
    <t>กรรณิการ์</t>
  </si>
  <si>
    <t>ชูเที่ยง</t>
  </si>
  <si>
    <t>09504</t>
  </si>
  <si>
    <t>สีสวนแก้ว</t>
  </si>
  <si>
    <t>09505</t>
  </si>
  <si>
    <t>09506</t>
  </si>
  <si>
    <t>ฐิติปวีณ์</t>
  </si>
  <si>
    <t>ฤทธิมาส</t>
  </si>
  <si>
    <t>09507</t>
  </si>
  <si>
    <t>ธมลวรรณ</t>
  </si>
  <si>
    <t>ชุมนิพนธ์</t>
  </si>
  <si>
    <t>09508</t>
  </si>
  <si>
    <t>นภาพร</t>
  </si>
  <si>
    <t>นาจอมทอง</t>
  </si>
  <si>
    <t>09509</t>
  </si>
  <si>
    <t>สังข์คร</t>
  </si>
  <si>
    <t>09511</t>
  </si>
  <si>
    <t>พัชรดา</t>
  </si>
  <si>
    <t>วงษ์ศรี</t>
  </si>
  <si>
    <t>09512</t>
  </si>
  <si>
    <t>ปานรินทร์</t>
  </si>
  <si>
    <t>09513</t>
  </si>
  <si>
    <t>ภัทรียา</t>
  </si>
  <si>
    <t>ชูพร้อม</t>
  </si>
  <si>
    <t>09514</t>
  </si>
  <si>
    <t>วิรัญชนา</t>
  </si>
  <si>
    <t>แก้วคำสอน</t>
  </si>
  <si>
    <t>09515</t>
  </si>
  <si>
    <t>ศิริกานต์</t>
  </si>
  <si>
    <t>รักมาก</t>
  </si>
  <si>
    <t>09516</t>
  </si>
  <si>
    <t>สุชัญญา</t>
  </si>
  <si>
    <t>09671</t>
  </si>
  <si>
    <t>ชนิดาภา</t>
  </si>
  <si>
    <t>ภูมิธร</t>
  </si>
  <si>
    <t>ชลธิชา</t>
  </si>
  <si>
    <t>ใจตรง</t>
  </si>
  <si>
    <t>เยาวภา</t>
  </si>
  <si>
    <t>เนาว์โคอักษร</t>
  </si>
  <si>
    <t>(นางสาวพันทิวา คงแย้ม)</t>
  </si>
  <si>
    <t>(นางกัญญาภรณ์  การะเกตุ)</t>
  </si>
  <si>
    <t>(นางสาววราวรรณ  พัฒน์จีน)</t>
  </si>
  <si>
    <t>(นางสาวสโรชา  ทองนุ่น)</t>
  </si>
  <si>
    <t>(นางสาววรุณาทิตย์  หนูวงค์)</t>
  </si>
  <si>
    <t>ขลิกดำ</t>
  </si>
  <si>
    <t>ธนกฤต</t>
  </si>
  <si>
    <t>09672</t>
  </si>
  <si>
    <t>09676</t>
  </si>
  <si>
    <t>ชลจันทร์</t>
  </si>
  <si>
    <t>ธีรนาฎ</t>
  </si>
  <si>
    <t>09685</t>
  </si>
  <si>
    <t>ปริพัฒน์</t>
  </si>
  <si>
    <t>คชกร</t>
  </si>
  <si>
    <t>จิรพนธ์</t>
  </si>
  <si>
    <t>09677</t>
  </si>
  <si>
    <t>ไม้เรียง</t>
  </si>
  <si>
    <t>09679</t>
  </si>
  <si>
    <t>ชาญชัย</t>
  </si>
  <si>
    <t>วัญญา</t>
  </si>
  <si>
    <t>09680</t>
  </si>
  <si>
    <t>ธนชาติ</t>
  </si>
  <si>
    <t>ชมชอบ</t>
  </si>
  <si>
    <t>09681</t>
  </si>
  <si>
    <t>ธิชานันท์</t>
  </si>
  <si>
    <t>09683</t>
  </si>
  <si>
    <t>สันติภูมิ</t>
  </si>
  <si>
    <t>เพ็งคง</t>
  </si>
  <si>
    <t>09684</t>
  </si>
  <si>
    <t>สุรเชษฐ์</t>
  </si>
  <si>
    <t>แก้วงาม</t>
  </si>
  <si>
    <t>09687</t>
  </si>
  <si>
    <t>อิทธิศักดิ์</t>
  </si>
  <si>
    <t>ตันศิริมงคลชัย</t>
  </si>
  <si>
    <t>ABCD</t>
  </si>
  <si>
    <t>a12345</t>
  </si>
  <si>
    <t>(นางสาวจุฑาภรณ์  เป้าทอง)</t>
  </si>
  <si>
    <t>(นายพัชรพล  รัตนพันธ์)</t>
  </si>
  <si>
    <t>กฤษกร</t>
  </si>
  <si>
    <t xml:space="preserve"> นักเรียนชั้นมัธยมศึกษาปีที่ </t>
  </si>
  <si>
    <t>(นางสาวสุธาสินี  เทพไชย)</t>
  </si>
  <si>
    <t>(นางสาวภัทราพร  ช่างเหล็ก)</t>
  </si>
  <si>
    <t>10028</t>
  </si>
  <si>
    <t>กิตติพันธุ์</t>
  </si>
  <si>
    <t>รักวงค์</t>
  </si>
  <si>
    <t>10029</t>
  </si>
  <si>
    <t>กิตติภพ</t>
  </si>
  <si>
    <t>ยังมี</t>
  </si>
  <si>
    <t>10030</t>
  </si>
  <si>
    <t>สวรินทร์</t>
  </si>
  <si>
    <t>สงดำ</t>
  </si>
  <si>
    <t xml:space="preserve">นักเรียนชั้นมัธยมศึกษาปีที่ </t>
  </si>
  <si>
    <r>
      <t xml:space="preserve">กลุ่มสาระการเรียนรู้ </t>
    </r>
    <r>
      <rPr>
        <sz val="18"/>
        <color rgb="FFFF0000"/>
        <rFont val="TH SarabunPSK"/>
        <family val="2"/>
      </rPr>
      <t>(เลือก)</t>
    </r>
  </si>
  <si>
    <r>
      <t xml:space="preserve">ชื่อผู้สอน </t>
    </r>
    <r>
      <rPr>
        <sz val="18"/>
        <color rgb="FFFF0000"/>
        <rFont val="TH SarabunPSK"/>
        <family val="2"/>
      </rPr>
      <t>(เลือก)</t>
    </r>
  </si>
  <si>
    <r>
      <t xml:space="preserve">ชั้นมัธยมศึกษาปีที่ </t>
    </r>
    <r>
      <rPr>
        <sz val="18"/>
        <color rgb="FFFF0000"/>
        <rFont val="TH SarabunPSK"/>
        <family val="2"/>
      </rPr>
      <t>(เลือก)</t>
    </r>
    <r>
      <rPr>
        <sz val="18"/>
        <color theme="1"/>
        <rFont val="TH SarabunPSK"/>
        <family val="2"/>
      </rPr>
      <t xml:space="preserve">   </t>
    </r>
  </si>
  <si>
    <r>
      <t xml:space="preserve">ภาคเรียนที่ </t>
    </r>
    <r>
      <rPr>
        <sz val="18"/>
        <color rgb="FFFF0000"/>
        <rFont val="TH SarabunPSK"/>
        <family val="2"/>
      </rPr>
      <t>(เลือก)</t>
    </r>
  </si>
  <si>
    <r>
      <t xml:space="preserve">ปีการศึกษา </t>
    </r>
    <r>
      <rPr>
        <sz val="18"/>
        <color rgb="FFFF0000"/>
        <rFont val="TH SarabunPSK"/>
        <family val="2"/>
      </rPr>
      <t>(เลือก)</t>
    </r>
  </si>
  <si>
    <r>
      <t>รายวิชา</t>
    </r>
    <r>
      <rPr>
        <sz val="18"/>
        <color rgb="FFFF0000"/>
        <rFont val="TH SarabunPSK"/>
        <family val="2"/>
      </rPr>
      <t xml:space="preserve"> (พิมพ์)</t>
    </r>
    <r>
      <rPr>
        <sz val="18"/>
        <color theme="1"/>
        <rFont val="TH SarabunPSK"/>
        <family val="2"/>
      </rPr>
      <t xml:space="preserve">  </t>
    </r>
  </si>
  <si>
    <r>
      <t xml:space="preserve">รหัสวิชา </t>
    </r>
    <r>
      <rPr>
        <sz val="18"/>
        <color rgb="FFFF0000"/>
        <rFont val="TH SarabunPSK"/>
        <family val="2"/>
      </rPr>
      <t>(พิมพ์)</t>
    </r>
  </si>
  <si>
    <r>
      <t xml:space="preserve">จำนวน </t>
    </r>
    <r>
      <rPr>
        <sz val="18"/>
        <color rgb="FFFF0000"/>
        <rFont val="TH SarabunPSK"/>
        <family val="2"/>
      </rPr>
      <t>(เลือก)</t>
    </r>
  </si>
  <si>
    <t>(นางสาวชมพูนุช ชลสินธุ์)</t>
  </si>
  <si>
    <t>10036</t>
  </si>
  <si>
    <t>พรกนก</t>
  </si>
  <si>
    <t>ขจร</t>
  </si>
  <si>
    <t>10034</t>
  </si>
  <si>
    <t>(นางปริฉัตร์ ธนกุลหิรัญวัชร)</t>
  </si>
  <si>
    <r>
      <t>ค่าเป้าหมายในการยกระดับผลสัมฤทธิ์</t>
    </r>
    <r>
      <rPr>
        <sz val="16"/>
        <color rgb="FFFF0000"/>
        <rFont val="TH SarabunPSK"/>
        <family val="2"/>
      </rPr>
      <t>(พิมพ์)</t>
    </r>
  </si>
  <si>
    <t>ค่าเป้าหมายในการยกระดับผลสัมฤทธิ์   =</t>
  </si>
  <si>
    <t xml:space="preserve">ผลสัมฤทธิ์ทางการเรียน(คะแนนของนักเรียนทุกคนรวมกัน / จำนวนนักเรียนทั้งหมด)  = </t>
  </si>
  <si>
    <t>(นายกฤษดา  เชิญกลาง)</t>
  </si>
  <si>
    <t>(นางสาวประภัสรา แก้ววิจิตร)</t>
  </si>
  <si>
    <t>(นางสาวช่อผกา  แก้วนิล)</t>
  </si>
  <si>
    <t>(นางสาวอโณทัย  หนักแดง)</t>
  </si>
  <si>
    <t xml:space="preserve">ครูที่ปรึกษา         นางสาวภัทราพร  ช่างเหล็ก         นายนพดล  ทองนา  </t>
  </si>
  <si>
    <t>นาย</t>
  </si>
  <si>
    <t>09664</t>
  </si>
  <si>
    <t>ทักษิณ</t>
  </si>
  <si>
    <t>คำแปร</t>
  </si>
  <si>
    <t>สิรินภา</t>
  </si>
  <si>
    <t>พุ่มเอี่ยม</t>
  </si>
  <si>
    <t>ครูที่ปรึกษา         นายวีรยุทธ  อนุกูล         นางสาวนวนาท  กลิ่นเมฆ</t>
  </si>
  <si>
    <t>ไชยนาเคนทร์</t>
  </si>
  <si>
    <t>10363</t>
  </si>
  <si>
    <t>หนึ่งฤทัย</t>
  </si>
  <si>
    <t>บัวทอง</t>
  </si>
  <si>
    <t>ครูที่ปรึกษา         นางสาววิภาวรรณ  ขันพระแสง</t>
  </si>
  <si>
    <t xml:space="preserve">ครูที่ปรึกษา           นางสาวฐิตารีย์  อินทจันทร์   </t>
  </si>
  <si>
    <t>10360</t>
  </si>
  <si>
    <t>ภักดี</t>
  </si>
  <si>
    <t>แก้วอำไพ</t>
  </si>
  <si>
    <t>ครูที่ปรึกษา          นางจุฬาลักษณ์  หนูหวาน</t>
  </si>
  <si>
    <t xml:space="preserve">ครูที่ปรึกษา          ครูนราธิป  นาเจริญ         </t>
  </si>
  <si>
    <t>09164</t>
  </si>
  <si>
    <t>ชัชพิสิฐ</t>
  </si>
  <si>
    <t>อินทวงค์</t>
  </si>
  <si>
    <t>09275</t>
  </si>
  <si>
    <t>ปัณณธร</t>
  </si>
  <si>
    <t>กลิ่นสอน</t>
  </si>
  <si>
    <t>09460</t>
  </si>
  <si>
    <t>สุขขี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</si>
</sst>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8" x14ac:knownFonts="1">
    <font>
      <sz val="11"/>
      <color theme="1"/>
      <name val="Tahoma"/>
      <family val="2"/>
      <charset val="222"/>
      <scheme val="minor"/>
    </font>
    <font>
      <sz val="15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8"/>
      <color theme="1"/>
      <name val="TH SarabunPSK"/>
      <family val="2"/>
    </font>
    <font>
      <sz val="10"/>
      <color rgb="FF530E00"/>
      <name val="Arial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Vrinda"/>
      <family val="2"/>
    </font>
    <font>
      <sz val="11"/>
      <color theme="1"/>
      <name val="Tahoma"/>
      <family val="2"/>
      <charset val="222"/>
    </font>
    <font>
      <sz val="18"/>
      <color rgb="FFFF0000"/>
      <name val="TH SarabunPSK"/>
      <family val="2"/>
    </font>
    <font>
      <sz val="16"/>
      <color rgb="FFFF0000"/>
      <name val="TH SarabunPSK"/>
      <family val="2"/>
    </font>
  </fonts>
  <fills count="1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4">
    <xf numFmtId="0" fontId="0" fillId="0" borderId="0" xfId="0"/>
    <xf numFmtId="0" fontId="0" fillId="0" borderId="0" xfId="0" applyFont="1"/>
    <xf numFmtId="0" fontId="0" fillId="0" borderId="0" xfId="0" applyProtection="1">
      <protection locked="0"/>
    </xf>
    <xf numFmtId="0" fontId="0" fillId="0" borderId="0" xfId="0" applyProtection="1"/>
    <xf numFmtId="0" fontId="5" fillId="0" borderId="0" xfId="0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6" fillId="0" borderId="0" xfId="0" applyFont="1" applyProtection="1"/>
    <xf numFmtId="0" fontId="10" fillId="0" borderId="0" xfId="0" applyFont="1" applyProtection="1"/>
    <xf numFmtId="0" fontId="0" fillId="0" borderId="0" xfId="0" applyFont="1" applyProtection="1">
      <protection locked="0"/>
    </xf>
    <xf numFmtId="0" fontId="0" fillId="0" borderId="0" xfId="0" applyFont="1" applyProtection="1"/>
    <xf numFmtId="0" fontId="2" fillId="10" borderId="1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0" fillId="0" borderId="0" xfId="0" applyBorder="1" applyProtection="1"/>
    <xf numFmtId="0" fontId="2" fillId="4" borderId="1" xfId="0" applyFont="1" applyFill="1" applyBorder="1" applyProtection="1"/>
    <xf numFmtId="1" fontId="0" fillId="0" borderId="0" xfId="0" applyNumberFormat="1" applyProtection="1"/>
    <xf numFmtId="2" fontId="0" fillId="0" borderId="0" xfId="0" applyNumberFormat="1" applyProtection="1"/>
    <xf numFmtId="187" fontId="2" fillId="0" borderId="1" xfId="0" applyNumberFormat="1" applyFont="1" applyBorder="1" applyProtection="1"/>
    <xf numFmtId="1" fontId="2" fillId="0" borderId="1" xfId="0" applyNumberFormat="1" applyFont="1" applyBorder="1" applyProtection="1"/>
    <xf numFmtId="0" fontId="2" fillId="9" borderId="0" xfId="0" applyFont="1" applyFill="1" applyProtection="1"/>
    <xf numFmtId="0" fontId="1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/>
    </xf>
    <xf numFmtId="0" fontId="0" fillId="0" borderId="1" xfId="0" applyBorder="1" applyProtection="1"/>
    <xf numFmtId="0" fontId="3" fillId="0" borderId="1" xfId="0" applyFont="1" applyFill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left"/>
    </xf>
    <xf numFmtId="49" fontId="2" fillId="0" borderId="3" xfId="0" applyNumberFormat="1" applyFont="1" applyBorder="1" applyAlignment="1" applyProtection="1"/>
    <xf numFmtId="0" fontId="2" fillId="0" borderId="5" xfId="0" applyFont="1" applyBorder="1" applyAlignment="1" applyProtection="1"/>
    <xf numFmtId="0" fontId="3" fillId="0" borderId="0" xfId="0" applyFont="1" applyBorder="1" applyAlignment="1" applyProtection="1">
      <alignment horizontal="left" vertical="center"/>
    </xf>
    <xf numFmtId="2" fontId="2" fillId="0" borderId="1" xfId="0" applyNumberFormat="1" applyFont="1" applyBorder="1" applyProtection="1"/>
    <xf numFmtId="187" fontId="0" fillId="0" borderId="0" xfId="0" applyNumberFormat="1" applyProtection="1"/>
    <xf numFmtId="0" fontId="11" fillId="0" borderId="9" xfId="0" applyFont="1" applyBorder="1" applyProtection="1"/>
    <xf numFmtId="0" fontId="1" fillId="1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</xf>
    <xf numFmtId="0" fontId="9" fillId="4" borderId="1" xfId="0" applyFont="1" applyFill="1" applyBorder="1" applyAlignment="1" applyProtection="1">
      <alignment horizontal="right"/>
      <protection locked="0"/>
    </xf>
    <xf numFmtId="1" fontId="9" fillId="4" borderId="1" xfId="0" applyNumberFormat="1" applyFont="1" applyFill="1" applyBorder="1" applyAlignment="1" applyProtection="1">
      <alignment horizontal="right"/>
      <protection locked="0"/>
    </xf>
    <xf numFmtId="49" fontId="0" fillId="0" borderId="0" xfId="0" applyNumberFormat="1" applyProtection="1"/>
    <xf numFmtId="0" fontId="2" fillId="4" borderId="1" xfId="0" applyFont="1" applyFill="1" applyBorder="1" applyAlignment="1" applyProtection="1">
      <alignment horizontal="right"/>
    </xf>
    <xf numFmtId="2" fontId="0" fillId="0" borderId="1" xfId="0" applyNumberFormat="1" applyBorder="1" applyProtection="1"/>
    <xf numFmtId="0" fontId="7" fillId="0" borderId="0" xfId="0" applyFont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3" xfId="0" applyFont="1" applyBorder="1" applyProtection="1"/>
    <xf numFmtId="0" fontId="2" fillId="0" borderId="5" xfId="0" applyFont="1" applyBorder="1" applyProtection="1"/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right"/>
    </xf>
    <xf numFmtId="0" fontId="5" fillId="0" borderId="0" xfId="0" applyFont="1" applyAlignment="1" applyProtection="1">
      <alignment horizontal="right"/>
    </xf>
    <xf numFmtId="49" fontId="5" fillId="0" borderId="0" xfId="0" applyNumberFormat="1" applyFont="1" applyAlignment="1" applyProtection="1">
      <alignment horizontal="left"/>
    </xf>
    <xf numFmtId="0" fontId="0" fillId="0" borderId="0" xfId="0" applyAlignment="1" applyProtection="1">
      <alignment horizontal="left"/>
    </xf>
    <xf numFmtId="1" fontId="2" fillId="0" borderId="1" xfId="0" applyNumberFormat="1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/>
    </xf>
    <xf numFmtId="0" fontId="4" fillId="10" borderId="1" xfId="0" applyFont="1" applyFill="1" applyBorder="1" applyProtection="1"/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4" xfId="0" applyNumberFormat="1" applyFont="1" applyBorder="1" applyAlignment="1" applyProtection="1">
      <alignment horizontal="left" vertical="center"/>
    </xf>
    <xf numFmtId="49" fontId="2" fillId="0" borderId="3" xfId="0" applyNumberFormat="1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49" fontId="2" fillId="0" borderId="1" xfId="0" quotePrefix="1" applyNumberFormat="1" applyFont="1" applyBorder="1" applyAlignment="1" applyProtection="1">
      <alignment horizontal="center" vertical="center"/>
    </xf>
    <xf numFmtId="49" fontId="2" fillId="0" borderId="3" xfId="0" quotePrefix="1" applyNumberFormat="1" applyFont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0" fillId="0" borderId="0" xfId="0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13" fillId="4" borderId="9" xfId="0" applyFont="1" applyFill="1" applyBorder="1" applyAlignment="1" applyProtection="1">
      <alignment horizontal="center" vertical="center"/>
    </xf>
    <xf numFmtId="0" fontId="13" fillId="4" borderId="11" xfId="0" applyFont="1" applyFill="1" applyBorder="1" applyAlignment="1" applyProtection="1">
      <alignment horizontal="center" vertical="center"/>
    </xf>
    <xf numFmtId="0" fontId="13" fillId="4" borderId="10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2" fontId="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2" fillId="1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0" fontId="9" fillId="0" borderId="1" xfId="0" applyFont="1" applyBorder="1"/>
    <xf numFmtId="0" fontId="5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/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49" fontId="5" fillId="0" borderId="0" xfId="0" applyNumberFormat="1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left" vertical="center"/>
    </xf>
    <xf numFmtId="0" fontId="0" fillId="0" borderId="0" xfId="0" quotePrefix="1" applyAlignment="1" applyProtection="1">
      <alignment vertical="center"/>
    </xf>
    <xf numFmtId="1" fontId="2" fillId="0" borderId="1" xfId="0" applyNumberFormat="1" applyFont="1" applyBorder="1" applyAlignment="1" applyProtection="1">
      <alignment vertical="center"/>
    </xf>
    <xf numFmtId="0" fontId="2" fillId="13" borderId="5" xfId="0" applyFont="1" applyFill="1" applyBorder="1" applyAlignment="1" applyProtection="1">
      <alignment horizontal="center" vertical="center"/>
    </xf>
    <xf numFmtId="0" fontId="2" fillId="13" borderId="1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vertical="center"/>
    </xf>
    <xf numFmtId="0" fontId="2" fillId="3" borderId="1" xfId="0" applyFont="1" applyFill="1" applyBorder="1" applyAlignment="1" applyProtection="1">
      <alignment vertical="center"/>
    </xf>
    <xf numFmtId="1" fontId="2" fillId="0" borderId="0" xfId="0" applyNumberFormat="1" applyFont="1" applyAlignment="1" applyProtection="1">
      <alignment horizontal="center" vertical="center"/>
    </xf>
    <xf numFmtId="2" fontId="2" fillId="0" borderId="0" xfId="0" applyNumberFormat="1" applyFont="1" applyAlignment="1" applyProtection="1">
      <alignment horizontal="left" vertical="center"/>
    </xf>
    <xf numFmtId="0" fontId="2" fillId="0" borderId="4" xfId="0" applyFont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 applyProtection="1">
      <alignment vertical="center"/>
    </xf>
    <xf numFmtId="0" fontId="2" fillId="4" borderId="1" xfId="0" applyFont="1" applyFill="1" applyBorder="1" applyAlignment="1" applyProtection="1">
      <alignment vertical="center"/>
    </xf>
    <xf numFmtId="1" fontId="0" fillId="0" borderId="0" xfId="0" applyNumberFormat="1" applyAlignment="1" applyProtection="1">
      <alignment vertical="center"/>
    </xf>
    <xf numFmtId="2" fontId="0" fillId="0" borderId="0" xfId="0" applyNumberFormat="1" applyAlignment="1" applyProtection="1">
      <alignment vertical="center"/>
    </xf>
    <xf numFmtId="2" fontId="0" fillId="0" borderId="1" xfId="0" applyNumberFormat="1" applyBorder="1" applyAlignment="1" applyProtection="1">
      <alignment vertical="center"/>
    </xf>
    <xf numFmtId="187" fontId="0" fillId="0" borderId="0" xfId="0" applyNumberFormat="1" applyAlignment="1" applyProtection="1">
      <alignment vertical="center"/>
    </xf>
    <xf numFmtId="0" fontId="3" fillId="0" borderId="1" xfId="0" applyFont="1" applyFill="1" applyBorder="1" applyAlignment="1" applyProtection="1">
      <alignment horizontal="center" vertical="center"/>
    </xf>
    <xf numFmtId="187" fontId="2" fillId="0" borderId="1" xfId="0" applyNumberFormat="1" applyFont="1" applyBorder="1" applyAlignment="1" applyProtection="1">
      <alignment vertical="center"/>
    </xf>
    <xf numFmtId="0" fontId="11" fillId="0" borderId="9" xfId="0" applyFont="1" applyBorder="1" applyAlignment="1" applyProtection="1">
      <alignment vertical="center"/>
    </xf>
    <xf numFmtId="0" fontId="2" fillId="9" borderId="0" xfId="0" applyFont="1" applyFill="1" applyAlignment="1" applyProtection="1">
      <alignment vertical="center"/>
    </xf>
    <xf numFmtId="0" fontId="2" fillId="0" borderId="1" xfId="0" applyFont="1" applyBorder="1" applyAlignment="1" applyProtection="1">
      <alignment horizontal="right"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187" fontId="2" fillId="0" borderId="0" xfId="0" applyNumberFormat="1" applyFont="1" applyAlignment="1" applyProtection="1">
      <alignment vertical="center"/>
    </xf>
    <xf numFmtId="0" fontId="12" fillId="0" borderId="9" xfId="0" applyFont="1" applyBorder="1" applyAlignment="1" applyProtection="1">
      <alignment vertical="center"/>
    </xf>
    <xf numFmtId="0" fontId="2" fillId="0" borderId="0" xfId="0" applyFont="1" applyAlignment="1">
      <alignment horizontal="right" vertical="center"/>
    </xf>
    <xf numFmtId="0" fontId="0" fillId="4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2" fontId="2" fillId="6" borderId="5" xfId="0" applyNumberFormat="1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/>
    </xf>
    <xf numFmtId="2" fontId="2" fillId="8" borderId="5" xfId="0" applyNumberFormat="1" applyFont="1" applyFill="1" applyBorder="1" applyAlignment="1" applyProtection="1">
      <alignment horizontal="center"/>
    </xf>
    <xf numFmtId="0" fontId="2" fillId="8" borderId="1" xfId="0" applyFont="1" applyFill="1" applyBorder="1" applyAlignment="1" applyProtection="1">
      <alignment horizontal="center"/>
    </xf>
    <xf numFmtId="2" fontId="2" fillId="7" borderId="1" xfId="0" applyNumberFormat="1" applyFont="1" applyFill="1" applyBorder="1" applyAlignment="1" applyProtection="1">
      <alignment horizontal="center"/>
    </xf>
    <xf numFmtId="0" fontId="2" fillId="7" borderId="1" xfId="0" applyFont="1" applyFill="1" applyBorder="1" applyAlignment="1" applyProtection="1">
      <alignment horizontal="center"/>
    </xf>
    <xf numFmtId="0" fontId="5" fillId="6" borderId="1" xfId="0" applyFont="1" applyFill="1" applyBorder="1" applyAlignment="1" applyProtection="1">
      <alignment horizontal="center"/>
    </xf>
    <xf numFmtId="0" fontId="5" fillId="8" borderId="1" xfId="0" applyFont="1" applyFill="1" applyBorder="1" applyAlignment="1" applyProtection="1">
      <alignment horizontal="center"/>
    </xf>
    <xf numFmtId="0" fontId="5" fillId="7" borderId="1" xfId="0" applyFont="1" applyFill="1" applyBorder="1" applyAlignment="1" applyProtection="1">
      <alignment horizontal="center"/>
    </xf>
    <xf numFmtId="1" fontId="2" fillId="6" borderId="5" xfId="0" applyNumberFormat="1" applyFont="1" applyFill="1" applyBorder="1" applyAlignment="1" applyProtection="1">
      <alignment horizontal="center"/>
    </xf>
    <xf numFmtId="1" fontId="2" fillId="6" borderId="1" xfId="0" applyNumberFormat="1" applyFont="1" applyFill="1" applyBorder="1" applyAlignment="1" applyProtection="1">
      <alignment horizontal="center"/>
    </xf>
    <xf numFmtId="1" fontId="2" fillId="8" borderId="5" xfId="0" applyNumberFormat="1" applyFont="1" applyFill="1" applyBorder="1" applyAlignment="1" applyProtection="1">
      <alignment horizontal="center"/>
    </xf>
    <xf numFmtId="1" fontId="2" fillId="8" borderId="1" xfId="0" applyNumberFormat="1" applyFont="1" applyFill="1" applyBorder="1" applyAlignment="1" applyProtection="1">
      <alignment horizontal="center"/>
    </xf>
    <xf numFmtId="1" fontId="2" fillId="7" borderId="1" xfId="0" applyNumberFormat="1" applyFont="1" applyFill="1" applyBorder="1" applyAlignment="1" applyProtection="1">
      <alignment horizontal="center"/>
    </xf>
    <xf numFmtId="0" fontId="5" fillId="4" borderId="9" xfId="0" applyFont="1" applyFill="1" applyBorder="1" applyAlignment="1" applyProtection="1">
      <alignment horizontal="center"/>
    </xf>
    <xf numFmtId="2" fontId="2" fillId="0" borderId="9" xfId="0" applyNumberFormat="1" applyFont="1" applyBorder="1" applyAlignment="1" applyProtection="1">
      <alignment horizontal="center"/>
    </xf>
    <xf numFmtId="0" fontId="2" fillId="12" borderId="1" xfId="0" applyFont="1" applyFill="1" applyBorder="1" applyAlignment="1" applyProtection="1">
      <alignment horizontal="center"/>
    </xf>
    <xf numFmtId="0" fontId="2" fillId="10" borderId="1" xfId="0" applyFont="1" applyFill="1" applyBorder="1" applyAlignment="1" applyProtection="1">
      <alignment horizontal="center"/>
    </xf>
    <xf numFmtId="2" fontId="4" fillId="10" borderId="1" xfId="0" applyNumberFormat="1" applyFont="1" applyFill="1" applyBorder="1" applyAlignment="1" applyProtection="1">
      <alignment horizontal="center"/>
    </xf>
    <xf numFmtId="0" fontId="4" fillId="10" borderId="1" xfId="0" applyFont="1" applyFill="1" applyBorder="1" applyAlignment="1" applyProtection="1">
      <alignment horizontal="center"/>
    </xf>
    <xf numFmtId="2" fontId="4" fillId="5" borderId="1" xfId="0" applyNumberFormat="1" applyFont="1" applyFill="1" applyBorder="1" applyAlignment="1" applyProtection="1">
      <alignment horizontal="center"/>
    </xf>
    <xf numFmtId="0" fontId="4" fillId="5" borderId="1" xfId="0" applyFont="1" applyFill="1" applyBorder="1" applyAlignment="1" applyProtection="1">
      <alignment horizontal="center"/>
    </xf>
    <xf numFmtId="0" fontId="2" fillId="5" borderId="4" xfId="0" applyFont="1" applyFill="1" applyBorder="1" applyAlignment="1" applyProtection="1">
      <alignment horizontal="center"/>
    </xf>
    <xf numFmtId="0" fontId="2" fillId="5" borderId="3" xfId="0" applyFont="1" applyFill="1" applyBorder="1" applyAlignment="1" applyProtection="1">
      <alignment horizontal="center"/>
    </xf>
    <xf numFmtId="0" fontId="2" fillId="5" borderId="5" xfId="0" applyFont="1" applyFill="1" applyBorder="1" applyAlignment="1" applyProtection="1">
      <alignment horizontal="center"/>
    </xf>
    <xf numFmtId="0" fontId="5" fillId="10" borderId="1" xfId="0" applyFont="1" applyFill="1" applyBorder="1" applyAlignment="1" applyProtection="1">
      <alignment horizontal="center"/>
    </xf>
    <xf numFmtId="0" fontId="5" fillId="5" borderId="4" xfId="0" applyFont="1" applyFill="1" applyBorder="1" applyAlignment="1" applyProtection="1">
      <alignment horizontal="center"/>
    </xf>
    <xf numFmtId="0" fontId="5" fillId="5" borderId="3" xfId="0" applyFont="1" applyFill="1" applyBorder="1" applyAlignment="1" applyProtection="1">
      <alignment horizontal="center"/>
    </xf>
    <xf numFmtId="0" fontId="5" fillId="5" borderId="5" xfId="0" applyFont="1" applyFill="1" applyBorder="1" applyAlignment="1" applyProtection="1">
      <alignment horizontal="center"/>
    </xf>
    <xf numFmtId="0" fontId="5" fillId="7" borderId="1" xfId="0" applyFont="1" applyFill="1" applyBorder="1" applyAlignment="1" applyProtection="1">
      <alignment horizontal="center" vertical="center"/>
    </xf>
    <xf numFmtId="1" fontId="2" fillId="6" borderId="5" xfId="0" applyNumberFormat="1" applyFont="1" applyFill="1" applyBorder="1" applyAlignment="1" applyProtection="1">
      <alignment horizontal="center" vertical="center"/>
    </xf>
    <xf numFmtId="1" fontId="2" fillId="6" borderId="1" xfId="0" applyNumberFormat="1" applyFont="1" applyFill="1" applyBorder="1" applyAlignment="1" applyProtection="1">
      <alignment horizontal="center" vertical="center"/>
    </xf>
    <xf numFmtId="1" fontId="2" fillId="8" borderId="5" xfId="0" applyNumberFormat="1" applyFont="1" applyFill="1" applyBorder="1" applyAlignment="1" applyProtection="1">
      <alignment horizontal="center" vertical="center"/>
    </xf>
    <xf numFmtId="1" fontId="2" fillId="8" borderId="1" xfId="0" applyNumberFormat="1" applyFont="1" applyFill="1" applyBorder="1" applyAlignment="1" applyProtection="1">
      <alignment horizontal="center" vertical="center"/>
    </xf>
    <xf numFmtId="1" fontId="2" fillId="7" borderId="1" xfId="0" applyNumberFormat="1" applyFont="1" applyFill="1" applyBorder="1" applyAlignment="1" applyProtection="1">
      <alignment horizontal="center" vertical="center"/>
    </xf>
    <xf numFmtId="2" fontId="4" fillId="5" borderId="1" xfId="0" applyNumberFormat="1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horizontal="center" vertical="center"/>
    </xf>
    <xf numFmtId="2" fontId="2" fillId="6" borderId="5" xfId="0" applyNumberFormat="1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 applyProtection="1">
      <alignment horizontal="center" vertical="center"/>
    </xf>
    <xf numFmtId="2" fontId="2" fillId="8" borderId="5" xfId="0" applyNumberFormat="1" applyFont="1" applyFill="1" applyBorder="1" applyAlignment="1" applyProtection="1">
      <alignment horizontal="center" vertical="center"/>
    </xf>
    <xf numFmtId="0" fontId="2" fillId="8" borderId="1" xfId="0" applyFont="1" applyFill="1" applyBorder="1" applyAlignment="1" applyProtection="1">
      <alignment horizontal="center" vertical="center"/>
    </xf>
    <xf numFmtId="2" fontId="2" fillId="7" borderId="1" xfId="0" applyNumberFormat="1" applyFont="1" applyFill="1" applyBorder="1" applyAlignment="1" applyProtection="1">
      <alignment horizontal="center" vertical="center"/>
    </xf>
    <xf numFmtId="0" fontId="2" fillId="7" borderId="1" xfId="0" applyFont="1" applyFill="1" applyBorder="1" applyAlignment="1" applyProtection="1">
      <alignment horizontal="center" vertical="center"/>
    </xf>
    <xf numFmtId="0" fontId="2" fillId="1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2" fontId="2" fillId="0" borderId="9" xfId="0" applyNumberFormat="1" applyFont="1" applyBorder="1" applyAlignment="1" applyProtection="1">
      <alignment horizontal="center" vertical="center"/>
    </xf>
    <xf numFmtId="0" fontId="5" fillId="10" borderId="1" xfId="0" applyFont="1" applyFill="1" applyBorder="1" applyAlignment="1" applyProtection="1">
      <alignment horizontal="center" vertical="center"/>
    </xf>
    <xf numFmtId="2" fontId="4" fillId="10" borderId="1" xfId="0" applyNumberFormat="1" applyFont="1" applyFill="1" applyBorder="1" applyAlignment="1" applyProtection="1">
      <alignment horizontal="center" vertical="center"/>
    </xf>
    <xf numFmtId="0" fontId="4" fillId="10" borderId="1" xfId="0" applyFont="1" applyFill="1" applyBorder="1" applyAlignment="1" applyProtection="1">
      <alignment horizontal="center" vertical="center"/>
    </xf>
    <xf numFmtId="0" fontId="5" fillId="5" borderId="4" xfId="0" applyFont="1" applyFill="1" applyBorder="1" applyAlignment="1" applyProtection="1">
      <alignment horizontal="center" vertical="center"/>
    </xf>
    <xf numFmtId="0" fontId="5" fillId="5" borderId="3" xfId="0" applyFont="1" applyFill="1" applyBorder="1" applyAlignment="1" applyProtection="1">
      <alignment horizontal="center" vertical="center"/>
    </xf>
    <xf numFmtId="0" fontId="5" fillId="5" borderId="5" xfId="0" applyFont="1" applyFill="1" applyBorder="1" applyAlignment="1" applyProtection="1">
      <alignment horizontal="center" vertical="center"/>
    </xf>
    <xf numFmtId="0" fontId="5" fillId="6" borderId="1" xfId="0" applyFont="1" applyFill="1" applyBorder="1" applyAlignment="1" applyProtection="1">
      <alignment horizontal="center" vertical="center"/>
    </xf>
    <xf numFmtId="0" fontId="5" fillId="8" borderId="1" xfId="0" applyFont="1" applyFill="1" applyBorder="1" applyAlignment="1" applyProtection="1">
      <alignment horizontal="center" vertical="center"/>
    </xf>
    <xf numFmtId="0" fontId="2" fillId="10" borderId="1" xfId="0" applyFont="1" applyFill="1" applyBorder="1" applyAlignment="1" applyProtection="1">
      <alignment horizontal="center" vertical="center"/>
    </xf>
    <xf numFmtId="0" fontId="2" fillId="5" borderId="4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 applyProtection="1">
      <alignment horizontal="center" vertical="center"/>
    </xf>
    <xf numFmtId="1" fontId="5" fillId="6" borderId="5" xfId="0" applyNumberFormat="1" applyFont="1" applyFill="1" applyBorder="1" applyAlignment="1" applyProtection="1">
      <alignment horizontal="center" vertical="center"/>
    </xf>
    <xf numFmtId="1" fontId="5" fillId="6" borderId="1" xfId="0" applyNumberFormat="1" applyFont="1" applyFill="1" applyBorder="1" applyAlignment="1" applyProtection="1">
      <alignment horizontal="center" vertical="center"/>
    </xf>
    <xf numFmtId="1" fontId="5" fillId="8" borderId="5" xfId="0" applyNumberFormat="1" applyFont="1" applyFill="1" applyBorder="1" applyAlignment="1" applyProtection="1">
      <alignment horizontal="center" vertical="center"/>
    </xf>
    <xf numFmtId="1" fontId="5" fillId="8" borderId="1" xfId="0" applyNumberFormat="1" applyFont="1" applyFill="1" applyBorder="1" applyAlignment="1" applyProtection="1">
      <alignment horizontal="center" vertical="center"/>
    </xf>
    <xf numFmtId="1" fontId="5" fillId="7" borderId="1" xfId="0" applyNumberFormat="1" applyFont="1" applyFill="1" applyBorder="1" applyAlignment="1" applyProtection="1">
      <alignment horizontal="center" vertical="center"/>
    </xf>
    <xf numFmtId="2" fontId="5" fillId="6" borderId="5" xfId="0" applyNumberFormat="1" applyFont="1" applyFill="1" applyBorder="1" applyAlignment="1" applyProtection="1">
      <alignment horizontal="center" vertical="center"/>
    </xf>
    <xf numFmtId="2" fontId="5" fillId="8" borderId="5" xfId="0" applyNumberFormat="1" applyFont="1" applyFill="1" applyBorder="1" applyAlignment="1" applyProtection="1">
      <alignment horizontal="center" vertical="center"/>
    </xf>
    <xf numFmtId="2" fontId="5" fillId="7" borderId="1" xfId="0" applyNumberFormat="1" applyFont="1" applyFill="1" applyBorder="1" applyAlignment="1" applyProtection="1">
      <alignment horizontal="center" vertical="center"/>
    </xf>
    <xf numFmtId="2" fontId="5" fillId="11" borderId="9" xfId="0" applyNumberFormat="1" applyFont="1" applyFill="1" applyBorder="1" applyAlignment="1" applyProtection="1">
      <alignment horizontal="center" vertical="center"/>
    </xf>
    <xf numFmtId="0" fontId="5" fillId="11" borderId="9" xfId="0" applyFont="1" applyFill="1" applyBorder="1" applyAlignment="1" applyProtection="1">
      <alignment horizontal="center" vertical="center"/>
    </xf>
    <xf numFmtId="2" fontId="5" fillId="10" borderId="1" xfId="0" applyNumberFormat="1" applyFont="1" applyFill="1" applyBorder="1" applyAlignment="1" applyProtection="1">
      <alignment horizontal="center" vertical="center"/>
    </xf>
    <xf numFmtId="2" fontId="5" fillId="5" borderId="1" xfId="0" applyNumberFormat="1" applyFont="1" applyFill="1" applyBorder="1" applyAlignment="1" applyProtection="1">
      <alignment horizontal="center" vertical="center"/>
    </xf>
    <xf numFmtId="0" fontId="5" fillId="5" borderId="1" xfId="0" applyFont="1" applyFill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2" fillId="13" borderId="9" xfId="0" applyFont="1" applyFill="1" applyBorder="1" applyAlignment="1" applyProtection="1">
      <alignment horizontal="center" vertical="center"/>
    </xf>
    <xf numFmtId="0" fontId="2" fillId="13" borderId="10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12" xfId="0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49" fontId="2" fillId="14" borderId="1" xfId="0" applyNumberFormat="1" applyFont="1" applyFill="1" applyBorder="1" applyAlignment="1" applyProtection="1">
      <alignment horizontal="center" vertical="center"/>
    </xf>
    <xf numFmtId="49" fontId="2" fillId="14" borderId="4" xfId="0" applyNumberFormat="1" applyFont="1" applyFill="1" applyBorder="1" applyAlignment="1" applyProtection="1">
      <alignment horizontal="left" vertical="center"/>
    </xf>
    <xf numFmtId="49" fontId="2" fillId="14" borderId="3" xfId="0" applyNumberFormat="1" applyFont="1" applyFill="1" applyBorder="1" applyAlignment="1" applyProtection="1">
      <alignment vertical="center"/>
    </xf>
    <xf numFmtId="0" fontId="2" fillId="14" borderId="5" xfId="0" applyFont="1" applyFill="1" applyBorder="1" applyAlignment="1" applyProtection="1">
      <alignment vertical="center"/>
    </xf>
    <xf numFmtId="0" fontId="2" fillId="14" borderId="1" xfId="0" applyFont="1" applyFill="1" applyBorder="1" applyAlignment="1" applyProtection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FFFF99"/>
      <color rgb="FF99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63923</xdr:colOff>
      <xdr:row>46</xdr:row>
      <xdr:rowOff>58420</xdr:rowOff>
    </xdr:to>
    <xdr:sp macro="" textlink="">
      <xdr:nvSpPr>
        <xdr:cNvPr id="3" name="กล่องข้อความ 9">
          <a:extLst>
            <a:ext uri="{FF2B5EF4-FFF2-40B4-BE49-F238E27FC236}">
              <a16:creationId xmlns:a16="http://schemas.microsoft.com/office/drawing/2014/main" id="{1EAA7F21-DA9A-4360-9987-929F110EF8D2}"/>
            </a:ext>
          </a:extLst>
        </xdr:cNvPr>
        <xdr:cNvSpPr txBox="1"/>
      </xdr:nvSpPr>
      <xdr:spPr>
        <a:xfrm>
          <a:off x="4625340" y="654558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(นางสาววิภาวรรณ  ขันพระแสง)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56303</xdr:colOff>
      <xdr:row>46</xdr:row>
      <xdr:rowOff>58420</xdr:rowOff>
    </xdr:to>
    <xdr:sp macro="" textlink="">
      <xdr:nvSpPr>
        <xdr:cNvPr id="3" name="กล่องข้อความ 9">
          <a:extLst>
            <a:ext uri="{FF2B5EF4-FFF2-40B4-BE49-F238E27FC236}">
              <a16:creationId xmlns:a16="http://schemas.microsoft.com/office/drawing/2014/main" id="{CD2562CD-8BC1-4E45-9294-CF7ECA92E03A}"/>
            </a:ext>
          </a:extLst>
        </xdr:cNvPr>
        <xdr:cNvSpPr txBox="1"/>
      </xdr:nvSpPr>
      <xdr:spPr>
        <a:xfrm>
          <a:off x="4602480" y="654558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(นางสาววิภาวรรณ  ขันพระแสง)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56303</xdr:colOff>
      <xdr:row>46</xdr:row>
      <xdr:rowOff>58420</xdr:rowOff>
    </xdr:to>
    <xdr:sp macro="" textlink="">
      <xdr:nvSpPr>
        <xdr:cNvPr id="4" name="กล่องข้อความ 9">
          <a:extLst>
            <a:ext uri="{FF2B5EF4-FFF2-40B4-BE49-F238E27FC236}">
              <a16:creationId xmlns:a16="http://schemas.microsoft.com/office/drawing/2014/main" id="{D60CA81B-427F-4539-B907-90249D73257D}"/>
            </a:ext>
          </a:extLst>
        </xdr:cNvPr>
        <xdr:cNvSpPr txBox="1"/>
      </xdr:nvSpPr>
      <xdr:spPr>
        <a:xfrm>
          <a:off x="4427220" y="656082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(นางสาววิภาวรรณ  ขันพระแสง)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56303</xdr:colOff>
      <xdr:row>46</xdr:row>
      <xdr:rowOff>58420</xdr:rowOff>
    </xdr:to>
    <xdr:sp macro="" textlink="">
      <xdr:nvSpPr>
        <xdr:cNvPr id="4" name="กล่องข้อความ 9">
          <a:extLst>
            <a:ext uri="{FF2B5EF4-FFF2-40B4-BE49-F238E27FC236}">
              <a16:creationId xmlns:a16="http://schemas.microsoft.com/office/drawing/2014/main" id="{98C277D4-A556-4E09-980F-DD3F7F965701}"/>
            </a:ext>
          </a:extLst>
        </xdr:cNvPr>
        <xdr:cNvSpPr txBox="1"/>
      </xdr:nvSpPr>
      <xdr:spPr>
        <a:xfrm>
          <a:off x="4663440" y="655320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(นางสาววิภาวรรณ  ขันพระแสง)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14</xdr:col>
      <xdr:colOff>315383</xdr:colOff>
      <xdr:row>46</xdr:row>
      <xdr:rowOff>58420</xdr:rowOff>
    </xdr:to>
    <xdr:sp macro="" textlink="">
      <xdr:nvSpPr>
        <xdr:cNvPr id="3" name="กล่องข้อความ 9">
          <a:extLst>
            <a:ext uri="{FF2B5EF4-FFF2-40B4-BE49-F238E27FC236}">
              <a16:creationId xmlns:a16="http://schemas.microsoft.com/office/drawing/2014/main" id="{F07D76E0-7237-4F5F-B543-48807C5D79C1}"/>
            </a:ext>
          </a:extLst>
        </xdr:cNvPr>
        <xdr:cNvSpPr txBox="1"/>
      </xdr:nvSpPr>
      <xdr:spPr>
        <a:xfrm>
          <a:off x="4655820" y="656082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(นางสาววิภาวรรณ  ขันพระแสง)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14</xdr:col>
      <xdr:colOff>315383</xdr:colOff>
      <xdr:row>46</xdr:row>
      <xdr:rowOff>58420</xdr:rowOff>
    </xdr:to>
    <xdr:sp macro="" textlink="">
      <xdr:nvSpPr>
        <xdr:cNvPr id="4" name="กล่องข้อความ 9">
          <a:extLst>
            <a:ext uri="{FF2B5EF4-FFF2-40B4-BE49-F238E27FC236}">
              <a16:creationId xmlns:a16="http://schemas.microsoft.com/office/drawing/2014/main" id="{04622A54-86E9-473B-8632-6E70CE92C248}"/>
            </a:ext>
          </a:extLst>
        </xdr:cNvPr>
        <xdr:cNvSpPr txBox="1"/>
      </xdr:nvSpPr>
      <xdr:spPr>
        <a:xfrm>
          <a:off x="4625340" y="656082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(นางสาววิภาวรรณ  ขันพระแสง)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15</xdr:row>
      <xdr:rowOff>238125</xdr:rowOff>
    </xdr:from>
    <xdr:to>
      <xdr:col>13</xdr:col>
      <xdr:colOff>266700</xdr:colOff>
      <xdr:row>17</xdr:row>
      <xdr:rowOff>28575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5495925" y="3686175"/>
          <a:ext cx="26670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/</a:t>
          </a:r>
          <a:endParaRPr lang="th-TH" sz="1100"/>
        </a:p>
      </xdr:txBody>
    </xdr:sp>
    <xdr:clientData/>
  </xdr:twoCellAnchor>
  <xdr:twoCellAnchor>
    <xdr:from>
      <xdr:col>13</xdr:col>
      <xdr:colOff>628650</xdr:colOff>
      <xdr:row>15</xdr:row>
      <xdr:rowOff>232411</xdr:rowOff>
    </xdr:from>
    <xdr:to>
      <xdr:col>13</xdr:col>
      <xdr:colOff>752475</xdr:colOff>
      <xdr:row>16</xdr:row>
      <xdr:rowOff>238126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6229350" y="3905251"/>
          <a:ext cx="123825" cy="24193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=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J97"/>
  <sheetViews>
    <sheetView workbookViewId="0">
      <selection activeCell="C6" sqref="C6"/>
    </sheetView>
  </sheetViews>
  <sheetFormatPr defaultColWidth="9" defaultRowHeight="13.8" x14ac:dyDescent="0.25"/>
  <cols>
    <col min="1" max="1" width="12.5" style="3" customWidth="1"/>
    <col min="2" max="2" width="32.19921875" style="3" customWidth="1"/>
    <col min="3" max="3" width="28.3984375" style="3" customWidth="1"/>
    <col min="4" max="4" width="9" style="3" hidden="1" customWidth="1"/>
    <col min="5" max="5" width="6.59765625" style="3" hidden="1" customWidth="1"/>
    <col min="6" max="6" width="7.3984375" style="3" hidden="1" customWidth="1"/>
    <col min="7" max="7" width="7.59765625" style="3" hidden="1" customWidth="1"/>
    <col min="8" max="8" width="7.09765625" style="3" hidden="1" customWidth="1"/>
    <col min="9" max="9" width="7.3984375" style="3" hidden="1" customWidth="1"/>
    <col min="10" max="10" width="9" style="3" hidden="1" customWidth="1"/>
    <col min="11" max="11" width="14.3984375" style="3" customWidth="1"/>
    <col min="12" max="16384" width="9" style="3"/>
  </cols>
  <sheetData>
    <row r="1" spans="2:10" ht="37.200000000000003" customHeight="1" x14ac:dyDescent="0.25"/>
    <row r="2" spans="2:10" ht="27" x14ac:dyDescent="0.75">
      <c r="B2" s="68" t="s">
        <v>71</v>
      </c>
    </row>
    <row r="4" spans="2:10" ht="27" x14ac:dyDescent="0.75">
      <c r="B4" s="98" t="s">
        <v>778</v>
      </c>
      <c r="C4" s="40" t="s">
        <v>79</v>
      </c>
    </row>
    <row r="5" spans="2:10" ht="27" x14ac:dyDescent="0.75">
      <c r="B5" s="98" t="s">
        <v>779</v>
      </c>
      <c r="C5" s="40" t="s">
        <v>727</v>
      </c>
    </row>
    <row r="6" spans="2:10" ht="27" x14ac:dyDescent="0.75">
      <c r="B6" s="98" t="s">
        <v>780</v>
      </c>
      <c r="C6" s="41">
        <v>3</v>
      </c>
      <c r="D6" s="3" t="s">
        <v>38</v>
      </c>
      <c r="E6" s="3" t="str">
        <f>IF(LEFT(C6,1)="1","1/1",IF(LEFT(C6,1)="2","2/1",IF(LEFT(C6,1)="3","3/1",IF(LEFT(C6,1)="4","4/1",IF(LEFT(C6,1)="5","5/1",IF(LEFT(C6,1)="6","6/1"))))))</f>
        <v>3/1</v>
      </c>
      <c r="F6" s="3" t="str">
        <f>IF(LEFT(C6,1)="1","1/2",IF(LEFT(C6,1)="2","2/2",IF(LEFT(C6,1)="3","3/2",IF(LEFT(C6,1)="4","4/2",IF(LEFT(C6,1)="5","5/2",IF(LEFT(C6,1)="6","6/2"))))))</f>
        <v>3/2</v>
      </c>
      <c r="G6" s="3" t="str">
        <f>IF(LEFT(C6,1)="1","1/3",IF(LEFT(C6,1)="2","2/3",IF(LEFT(C6,1)="3","3/3",IF(LEFT(C6,1)="4","4/3",IF(LEFT(C6,1)="5","5/3",IF(LEFT(C6,1)="6","6/3"))))))</f>
        <v>3/3</v>
      </c>
      <c r="H6" s="3" t="str">
        <f>IF(LEFT(C6,1)="1","1/4",IF(LEFT(C6,1)="2","2/4",IF(LEFT(C6,1)="3","3/4",IF(LEFT(C6,1)="4","4/4",IF(LEFT(C6,1)="5","5/4",IF(LEFT(C6,1)="6","6/4"))))))</f>
        <v>3/4</v>
      </c>
      <c r="I6" s="3" t="str">
        <f>IF(LEFT(C6,1)="1","1/5",IF(LEFT(C6,1)="2","2/5",IF(LEFT(C6,1)="3","3/5",IF(LEFT(C6,1)="4","4/5",IF(LEFT(C6,1)="5","5/5",IF(LEFT(C6,1)="6","6/5"))))))</f>
        <v>3/5</v>
      </c>
      <c r="J6" s="3" t="str">
        <f>IF(LEFT(C6,1)="1","1/6",IF(LEFT(C6,1)="2","2/6",IF(LEFT(C6,1)="3","3/6",IF(LEFT(C6,1)="4","4/6",IF(LEFT(C6,1)="5","5/6",IF(LEFT(C6,1)="6","6/6"))))))</f>
        <v>3/6</v>
      </c>
    </row>
    <row r="7" spans="2:10" ht="27" x14ac:dyDescent="0.75">
      <c r="B7" s="98" t="s">
        <v>781</v>
      </c>
      <c r="C7" s="40">
        <v>1</v>
      </c>
    </row>
    <row r="8" spans="2:10" ht="27" x14ac:dyDescent="0.75">
      <c r="B8" s="98" t="s">
        <v>782</v>
      </c>
      <c r="C8" s="40">
        <v>2565</v>
      </c>
    </row>
    <row r="9" spans="2:10" ht="27" x14ac:dyDescent="0.75">
      <c r="B9" s="98" t="s">
        <v>783</v>
      </c>
      <c r="C9" s="40" t="s">
        <v>760</v>
      </c>
    </row>
    <row r="10" spans="2:10" ht="27" x14ac:dyDescent="0.75">
      <c r="B10" s="98" t="s">
        <v>784</v>
      </c>
      <c r="C10" s="40" t="s">
        <v>761</v>
      </c>
    </row>
    <row r="11" spans="2:10" ht="27" x14ac:dyDescent="0.75">
      <c r="B11" s="98" t="s">
        <v>785</v>
      </c>
      <c r="C11" s="40" t="s">
        <v>63</v>
      </c>
    </row>
    <row r="12" spans="2:10" ht="24.6" x14ac:dyDescent="0.7">
      <c r="B12" s="115" t="s">
        <v>792</v>
      </c>
      <c r="C12" s="159"/>
    </row>
    <row r="63" spans="1:6" x14ac:dyDescent="0.25">
      <c r="A63" s="3">
        <v>1</v>
      </c>
      <c r="F63" s="3">
        <v>2562</v>
      </c>
    </row>
    <row r="64" spans="1:6" x14ac:dyDescent="0.25">
      <c r="A64" s="3">
        <v>2</v>
      </c>
      <c r="F64" s="3">
        <v>2563</v>
      </c>
    </row>
    <row r="65" spans="1:9" x14ac:dyDescent="0.25">
      <c r="A65" s="3">
        <v>3</v>
      </c>
      <c r="F65" s="3">
        <v>2564</v>
      </c>
    </row>
    <row r="66" spans="1:9" x14ac:dyDescent="0.25">
      <c r="A66" s="3">
        <v>4</v>
      </c>
      <c r="F66" s="3">
        <v>2565</v>
      </c>
    </row>
    <row r="67" spans="1:9" x14ac:dyDescent="0.25">
      <c r="A67" s="3">
        <v>5</v>
      </c>
      <c r="F67" s="3">
        <v>2566</v>
      </c>
    </row>
    <row r="68" spans="1:9" x14ac:dyDescent="0.25">
      <c r="A68" s="3">
        <v>6</v>
      </c>
      <c r="F68" s="3">
        <v>2567</v>
      </c>
    </row>
    <row r="69" spans="1:9" x14ac:dyDescent="0.25">
      <c r="C69" s="13"/>
      <c r="F69" s="3">
        <v>2568</v>
      </c>
    </row>
    <row r="70" spans="1:9" x14ac:dyDescent="0.25">
      <c r="F70" s="3">
        <v>2569</v>
      </c>
    </row>
    <row r="71" spans="1:9" ht="15.6" x14ac:dyDescent="0.4">
      <c r="C71" s="3" t="s">
        <v>186</v>
      </c>
      <c r="F71" s="3">
        <v>2570</v>
      </c>
    </row>
    <row r="72" spans="1:9" x14ac:dyDescent="0.25">
      <c r="C72" s="3" t="s">
        <v>73</v>
      </c>
    </row>
    <row r="73" spans="1:9" x14ac:dyDescent="0.25">
      <c r="C73" s="3" t="s">
        <v>63</v>
      </c>
    </row>
    <row r="74" spans="1:9" x14ac:dyDescent="0.25">
      <c r="C74" s="3" t="s">
        <v>74</v>
      </c>
    </row>
    <row r="75" spans="1:9" x14ac:dyDescent="0.25">
      <c r="C75" s="3" t="s">
        <v>72</v>
      </c>
    </row>
    <row r="76" spans="1:9" x14ac:dyDescent="0.25">
      <c r="C76" s="3" t="s">
        <v>96</v>
      </c>
    </row>
    <row r="78" spans="1:9" x14ac:dyDescent="0.25">
      <c r="A78" s="3" t="s">
        <v>75</v>
      </c>
      <c r="B78" s="3" t="s">
        <v>79</v>
      </c>
      <c r="C78" s="3" t="s">
        <v>152</v>
      </c>
      <c r="D78" s="3" t="s">
        <v>77</v>
      </c>
      <c r="E78" s="3" t="s">
        <v>78</v>
      </c>
      <c r="F78" s="42" t="s">
        <v>139</v>
      </c>
      <c r="G78" s="3" t="s">
        <v>151</v>
      </c>
      <c r="H78" s="3" t="s">
        <v>76</v>
      </c>
      <c r="I78" s="3" t="s">
        <v>187</v>
      </c>
    </row>
    <row r="79" spans="1:9" x14ac:dyDescent="0.25">
      <c r="A79" s="3" t="s">
        <v>103</v>
      </c>
      <c r="B79" s="3" t="s">
        <v>99</v>
      </c>
      <c r="C79" s="3" t="s">
        <v>107</v>
      </c>
      <c r="D79" s="3" t="s">
        <v>136</v>
      </c>
      <c r="E79" s="3" t="s">
        <v>112</v>
      </c>
      <c r="F79" s="3" t="s">
        <v>123</v>
      </c>
      <c r="G79" s="3" t="s">
        <v>116</v>
      </c>
      <c r="H79" s="3" t="s">
        <v>127</v>
      </c>
      <c r="I79" s="3" t="s">
        <v>135</v>
      </c>
    </row>
    <row r="80" spans="1:9" x14ac:dyDescent="0.25">
      <c r="A80" s="3" t="s">
        <v>102</v>
      </c>
      <c r="B80" s="3" t="s">
        <v>106</v>
      </c>
      <c r="C80" s="3" t="s">
        <v>108</v>
      </c>
      <c r="D80" s="3" t="s">
        <v>137</v>
      </c>
      <c r="E80" s="3" t="s">
        <v>113</v>
      </c>
      <c r="F80" s="3" t="s">
        <v>124</v>
      </c>
      <c r="G80" s="3" t="s">
        <v>117</v>
      </c>
      <c r="H80" s="3" t="s">
        <v>128</v>
      </c>
    </row>
    <row r="81" spans="1:8" x14ac:dyDescent="0.25">
      <c r="A81" s="3" t="s">
        <v>791</v>
      </c>
      <c r="B81" s="3" t="s">
        <v>105</v>
      </c>
      <c r="C81" s="3" t="s">
        <v>109</v>
      </c>
      <c r="D81" s="3" t="s">
        <v>138</v>
      </c>
      <c r="E81" s="3" t="s">
        <v>114</v>
      </c>
      <c r="F81" s="3" t="s">
        <v>125</v>
      </c>
      <c r="G81" s="3" t="s">
        <v>119</v>
      </c>
      <c r="H81" s="3" t="s">
        <v>129</v>
      </c>
    </row>
    <row r="82" spans="1:8" x14ac:dyDescent="0.25">
      <c r="A82" s="3" t="s">
        <v>101</v>
      </c>
      <c r="B82" s="3" t="s">
        <v>104</v>
      </c>
      <c r="C82" s="3" t="s">
        <v>110</v>
      </c>
      <c r="E82" s="3" t="s">
        <v>115</v>
      </c>
      <c r="F82" s="3" t="s">
        <v>766</v>
      </c>
      <c r="G82" s="3" t="s">
        <v>122</v>
      </c>
      <c r="H82" s="3" t="s">
        <v>130</v>
      </c>
    </row>
    <row r="83" spans="1:8" x14ac:dyDescent="0.25">
      <c r="A83" s="3" t="s">
        <v>100</v>
      </c>
      <c r="B83" s="3" t="s">
        <v>726</v>
      </c>
      <c r="C83" s="3" t="s">
        <v>111</v>
      </c>
      <c r="F83" s="3" t="s">
        <v>767</v>
      </c>
      <c r="H83" s="3" t="s">
        <v>131</v>
      </c>
    </row>
    <row r="84" spans="1:8" x14ac:dyDescent="0.25">
      <c r="A84" s="3" t="s">
        <v>149</v>
      </c>
      <c r="B84" s="3" t="s">
        <v>98</v>
      </c>
      <c r="C84" s="3" t="s">
        <v>796</v>
      </c>
      <c r="F84" s="3" t="s">
        <v>126</v>
      </c>
      <c r="H84" s="3" t="s">
        <v>132</v>
      </c>
    </row>
    <row r="85" spans="1:8" x14ac:dyDescent="0.25">
      <c r="A85" s="3" t="s">
        <v>795</v>
      </c>
      <c r="B85" s="3" t="s">
        <v>798</v>
      </c>
      <c r="C85" s="3" t="s">
        <v>729</v>
      </c>
      <c r="F85" s="3" t="s">
        <v>797</v>
      </c>
      <c r="H85" s="3" t="s">
        <v>150</v>
      </c>
    </row>
    <row r="86" spans="1:8" x14ac:dyDescent="0.25">
      <c r="A86" s="3" t="s">
        <v>728</v>
      </c>
      <c r="B86" s="3" t="s">
        <v>727</v>
      </c>
      <c r="C86" s="3" t="s">
        <v>762</v>
      </c>
      <c r="F86" s="3" t="s">
        <v>786</v>
      </c>
      <c r="H86" s="3" t="s">
        <v>133</v>
      </c>
    </row>
    <row r="87" spans="1:8" x14ac:dyDescent="0.25">
      <c r="C87" s="3" t="s">
        <v>763</v>
      </c>
      <c r="H87" s="3" t="s">
        <v>730</v>
      </c>
    </row>
    <row r="88" spans="1:8" x14ac:dyDescent="0.25">
      <c r="C88" s="3" t="s">
        <v>118</v>
      </c>
      <c r="H88" s="3" t="s">
        <v>134</v>
      </c>
    </row>
    <row r="89" spans="1:8" x14ac:dyDescent="0.25">
      <c r="C89" s="3" t="s">
        <v>120</v>
      </c>
    </row>
    <row r="90" spans="1:8" x14ac:dyDescent="0.25">
      <c r="C90" s="3" t="s">
        <v>121</v>
      </c>
    </row>
    <row r="94" spans="1:8" x14ac:dyDescent="0.25">
      <c r="A94" s="3" t="s">
        <v>172</v>
      </c>
      <c r="C94" s="3" t="s">
        <v>171</v>
      </c>
    </row>
    <row r="95" spans="1:8" x14ac:dyDescent="0.25">
      <c r="A95" s="3" t="s">
        <v>173</v>
      </c>
      <c r="C95" s="3" t="s">
        <v>174</v>
      </c>
    </row>
    <row r="96" spans="1:8" x14ac:dyDescent="0.25">
      <c r="C96" s="3" t="s">
        <v>175</v>
      </c>
    </row>
    <row r="97" spans="3:3" x14ac:dyDescent="0.25">
      <c r="C97" s="3" t="s">
        <v>176</v>
      </c>
    </row>
  </sheetData>
  <sheetProtection sheet="1" objects="1" scenarios="1"/>
  <dataConsolidate function="count"/>
  <dataValidations count="7">
    <dataValidation type="list" allowBlank="1" showInputMessage="1" showErrorMessage="1" sqref="C8" xr:uid="{00000000-0002-0000-0000-000000000000}">
      <formula1>$F$63:$F$71</formula1>
    </dataValidation>
    <dataValidation type="list" allowBlank="1" showInputMessage="1" showErrorMessage="1" sqref="C7" xr:uid="{00000000-0002-0000-0000-000001000000}">
      <formula1>$A$63:$A$64</formula1>
    </dataValidation>
    <dataValidation type="list" allowBlank="1" showInputMessage="1" showErrorMessage="1" sqref="C6" xr:uid="{00000000-0002-0000-0000-000002000000}">
      <formula1>$A$63:$A$68</formula1>
    </dataValidation>
    <dataValidation type="list" allowBlank="1" showInputMessage="1" showErrorMessage="1" sqref="C11" xr:uid="{00000000-0002-0000-0000-000003000000}">
      <formula1>$C$71:$C$76</formula1>
    </dataValidation>
    <dataValidation type="list" allowBlank="1" showInputMessage="1" showErrorMessage="1" sqref="C4" xr:uid="{00000000-0002-0000-0000-000004000000}">
      <formula1>$A$78:$I$78</formula1>
    </dataValidation>
    <dataValidation type="list" allowBlank="1" showInputMessage="1" showErrorMessage="1" sqref="C5" xr:uid="{00000000-0002-0000-0000-000005000000}">
      <formula1>INDIRECT(C$4)</formula1>
    </dataValidation>
    <dataValidation type="decimal" allowBlank="1" showInputMessage="1" showErrorMessage="1" sqref="C12" xr:uid="{3CE61BD9-F0A6-48FB-8318-A376E4DFF008}">
      <formula1>50</formula1>
      <formula2>100</formula2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S115"/>
  <sheetViews>
    <sheetView showGridLines="0" tabSelected="1" zoomScaleNormal="100" workbookViewId="0">
      <selection activeCell="H11" sqref="H11"/>
    </sheetView>
  </sheetViews>
  <sheetFormatPr defaultRowHeight="13.8" x14ac:dyDescent="0.25"/>
  <cols>
    <col min="1" max="1" width="2.296875" style="2" customWidth="1"/>
    <col min="2" max="2" width="4.59765625" style="2" bestFit="1" customWidth="1"/>
    <col min="3" max="3" width="9.69921875" style="2" customWidth="1"/>
    <col min="4" max="4" width="7" style="2" customWidth="1"/>
    <col min="5" max="5" width="8.3984375" style="2" bestFit="1" customWidth="1"/>
    <col min="6" max="6" width="9.8984375" style="2" customWidth="1"/>
    <col min="7" max="7" width="6" style="2" bestFit="1" customWidth="1"/>
    <col min="8" max="8" width="11.3984375" style="2" customWidth="1"/>
    <col min="9" max="9" width="1.3984375" style="2" customWidth="1"/>
    <col min="10" max="10" width="9.296875" style="2" customWidth="1"/>
    <col min="11" max="12" width="5.296875" style="2" customWidth="1"/>
    <col min="13" max="13" width="12.59765625" style="2" customWidth="1"/>
    <col min="14" max="15" width="3.3984375" style="2" customWidth="1"/>
    <col min="16" max="16" width="9.296875" style="2" customWidth="1"/>
    <col min="17" max="17" width="9" style="2"/>
    <col min="18" max="18" width="5.59765625" style="2" customWidth="1"/>
    <col min="19" max="19" width="7.59765625" style="2" customWidth="1"/>
    <col min="20" max="20" width="7.09765625" style="2" customWidth="1"/>
    <col min="21" max="28" width="5.59765625" style="2" customWidth="1"/>
    <col min="29" max="29" width="6.09765625" style="2" customWidth="1"/>
    <col min="30" max="30" width="5.59765625" style="2" customWidth="1"/>
    <col min="31" max="259" width="9" style="2"/>
    <col min="260" max="260" width="2.296875" style="2" customWidth="1"/>
    <col min="261" max="261" width="4.59765625" style="2" bestFit="1" customWidth="1"/>
    <col min="262" max="262" width="10" style="2" customWidth="1"/>
    <col min="263" max="263" width="24.3984375" style="2" customWidth="1"/>
    <col min="264" max="264" width="6" style="2" bestFit="1" customWidth="1"/>
    <col min="265" max="265" width="9.3984375" style="2" bestFit="1" customWidth="1"/>
    <col min="266" max="266" width="1.69921875" style="2" customWidth="1"/>
    <col min="267" max="267" width="8.09765625" style="2" bestFit="1" customWidth="1"/>
    <col min="268" max="269" width="5.296875" style="2" customWidth="1"/>
    <col min="270" max="270" width="12.59765625" style="2" customWidth="1"/>
    <col min="271" max="271" width="3.3984375" style="2" customWidth="1"/>
    <col min="272" max="515" width="9" style="2"/>
    <col min="516" max="516" width="2.296875" style="2" customWidth="1"/>
    <col min="517" max="517" width="4.59765625" style="2" bestFit="1" customWidth="1"/>
    <col min="518" max="518" width="10" style="2" customWidth="1"/>
    <col min="519" max="519" width="24.3984375" style="2" customWidth="1"/>
    <col min="520" max="520" width="6" style="2" bestFit="1" customWidth="1"/>
    <col min="521" max="521" width="9.3984375" style="2" bestFit="1" customWidth="1"/>
    <col min="522" max="522" width="1.69921875" style="2" customWidth="1"/>
    <col min="523" max="523" width="8.09765625" style="2" bestFit="1" customWidth="1"/>
    <col min="524" max="525" width="5.296875" style="2" customWidth="1"/>
    <col min="526" max="526" width="12.59765625" style="2" customWidth="1"/>
    <col min="527" max="527" width="3.3984375" style="2" customWidth="1"/>
    <col min="528" max="771" width="9" style="2"/>
    <col min="772" max="772" width="2.296875" style="2" customWidth="1"/>
    <col min="773" max="773" width="4.59765625" style="2" bestFit="1" customWidth="1"/>
    <col min="774" max="774" width="10" style="2" customWidth="1"/>
    <col min="775" max="775" width="24.3984375" style="2" customWidth="1"/>
    <col min="776" max="776" width="6" style="2" bestFit="1" customWidth="1"/>
    <col min="777" max="777" width="9.3984375" style="2" bestFit="1" customWidth="1"/>
    <col min="778" max="778" width="1.69921875" style="2" customWidth="1"/>
    <col min="779" max="779" width="8.09765625" style="2" bestFit="1" customWidth="1"/>
    <col min="780" max="781" width="5.296875" style="2" customWidth="1"/>
    <col min="782" max="782" width="12.59765625" style="2" customWidth="1"/>
    <col min="783" max="783" width="3.3984375" style="2" customWidth="1"/>
    <col min="784" max="1027" width="9" style="2"/>
    <col min="1028" max="1028" width="2.296875" style="2" customWidth="1"/>
    <col min="1029" max="1029" width="4.59765625" style="2" bestFit="1" customWidth="1"/>
    <col min="1030" max="1030" width="10" style="2" customWidth="1"/>
    <col min="1031" max="1031" width="24.3984375" style="2" customWidth="1"/>
    <col min="1032" max="1032" width="6" style="2" bestFit="1" customWidth="1"/>
    <col min="1033" max="1033" width="9.3984375" style="2" bestFit="1" customWidth="1"/>
    <col min="1034" max="1034" width="1.69921875" style="2" customWidth="1"/>
    <col min="1035" max="1035" width="8.09765625" style="2" bestFit="1" customWidth="1"/>
    <col min="1036" max="1037" width="5.296875" style="2" customWidth="1"/>
    <col min="1038" max="1038" width="12.59765625" style="2" customWidth="1"/>
    <col min="1039" max="1039" width="3.3984375" style="2" customWidth="1"/>
    <col min="1040" max="1283" width="9" style="2"/>
    <col min="1284" max="1284" width="2.296875" style="2" customWidth="1"/>
    <col min="1285" max="1285" width="4.59765625" style="2" bestFit="1" customWidth="1"/>
    <col min="1286" max="1286" width="10" style="2" customWidth="1"/>
    <col min="1287" max="1287" width="24.3984375" style="2" customWidth="1"/>
    <col min="1288" max="1288" width="6" style="2" bestFit="1" customWidth="1"/>
    <col min="1289" max="1289" width="9.3984375" style="2" bestFit="1" customWidth="1"/>
    <col min="1290" max="1290" width="1.69921875" style="2" customWidth="1"/>
    <col min="1291" max="1291" width="8.09765625" style="2" bestFit="1" customWidth="1"/>
    <col min="1292" max="1293" width="5.296875" style="2" customWidth="1"/>
    <col min="1294" max="1294" width="12.59765625" style="2" customWidth="1"/>
    <col min="1295" max="1295" width="3.3984375" style="2" customWidth="1"/>
    <col min="1296" max="1539" width="9" style="2"/>
    <col min="1540" max="1540" width="2.296875" style="2" customWidth="1"/>
    <col min="1541" max="1541" width="4.59765625" style="2" bestFit="1" customWidth="1"/>
    <col min="1542" max="1542" width="10" style="2" customWidth="1"/>
    <col min="1543" max="1543" width="24.3984375" style="2" customWidth="1"/>
    <col min="1544" max="1544" width="6" style="2" bestFit="1" customWidth="1"/>
    <col min="1545" max="1545" width="9.3984375" style="2" bestFit="1" customWidth="1"/>
    <col min="1546" max="1546" width="1.69921875" style="2" customWidth="1"/>
    <col min="1547" max="1547" width="8.09765625" style="2" bestFit="1" customWidth="1"/>
    <col min="1548" max="1549" width="5.296875" style="2" customWidth="1"/>
    <col min="1550" max="1550" width="12.59765625" style="2" customWidth="1"/>
    <col min="1551" max="1551" width="3.3984375" style="2" customWidth="1"/>
    <col min="1552" max="1795" width="9" style="2"/>
    <col min="1796" max="1796" width="2.296875" style="2" customWidth="1"/>
    <col min="1797" max="1797" width="4.59765625" style="2" bestFit="1" customWidth="1"/>
    <col min="1798" max="1798" width="10" style="2" customWidth="1"/>
    <col min="1799" max="1799" width="24.3984375" style="2" customWidth="1"/>
    <col min="1800" max="1800" width="6" style="2" bestFit="1" customWidth="1"/>
    <col min="1801" max="1801" width="9.3984375" style="2" bestFit="1" customWidth="1"/>
    <col min="1802" max="1802" width="1.69921875" style="2" customWidth="1"/>
    <col min="1803" max="1803" width="8.09765625" style="2" bestFit="1" customWidth="1"/>
    <col min="1804" max="1805" width="5.296875" style="2" customWidth="1"/>
    <col min="1806" max="1806" width="12.59765625" style="2" customWidth="1"/>
    <col min="1807" max="1807" width="3.3984375" style="2" customWidth="1"/>
    <col min="1808" max="2051" width="9" style="2"/>
    <col min="2052" max="2052" width="2.296875" style="2" customWidth="1"/>
    <col min="2053" max="2053" width="4.59765625" style="2" bestFit="1" customWidth="1"/>
    <col min="2054" max="2054" width="10" style="2" customWidth="1"/>
    <col min="2055" max="2055" width="24.3984375" style="2" customWidth="1"/>
    <col min="2056" max="2056" width="6" style="2" bestFit="1" customWidth="1"/>
    <col min="2057" max="2057" width="9.3984375" style="2" bestFit="1" customWidth="1"/>
    <col min="2058" max="2058" width="1.69921875" style="2" customWidth="1"/>
    <col min="2059" max="2059" width="8.09765625" style="2" bestFit="1" customWidth="1"/>
    <col min="2060" max="2061" width="5.296875" style="2" customWidth="1"/>
    <col min="2062" max="2062" width="12.59765625" style="2" customWidth="1"/>
    <col min="2063" max="2063" width="3.3984375" style="2" customWidth="1"/>
    <col min="2064" max="2307" width="9" style="2"/>
    <col min="2308" max="2308" width="2.296875" style="2" customWidth="1"/>
    <col min="2309" max="2309" width="4.59765625" style="2" bestFit="1" customWidth="1"/>
    <col min="2310" max="2310" width="10" style="2" customWidth="1"/>
    <col min="2311" max="2311" width="24.3984375" style="2" customWidth="1"/>
    <col min="2312" max="2312" width="6" style="2" bestFit="1" customWidth="1"/>
    <col min="2313" max="2313" width="9.3984375" style="2" bestFit="1" customWidth="1"/>
    <col min="2314" max="2314" width="1.69921875" style="2" customWidth="1"/>
    <col min="2315" max="2315" width="8.09765625" style="2" bestFit="1" customWidth="1"/>
    <col min="2316" max="2317" width="5.296875" style="2" customWidth="1"/>
    <col min="2318" max="2318" width="12.59765625" style="2" customWidth="1"/>
    <col min="2319" max="2319" width="3.3984375" style="2" customWidth="1"/>
    <col min="2320" max="2563" width="9" style="2"/>
    <col min="2564" max="2564" width="2.296875" style="2" customWidth="1"/>
    <col min="2565" max="2565" width="4.59765625" style="2" bestFit="1" customWidth="1"/>
    <col min="2566" max="2566" width="10" style="2" customWidth="1"/>
    <col min="2567" max="2567" width="24.3984375" style="2" customWidth="1"/>
    <col min="2568" max="2568" width="6" style="2" bestFit="1" customWidth="1"/>
    <col min="2569" max="2569" width="9.3984375" style="2" bestFit="1" customWidth="1"/>
    <col min="2570" max="2570" width="1.69921875" style="2" customWidth="1"/>
    <col min="2571" max="2571" width="8.09765625" style="2" bestFit="1" customWidth="1"/>
    <col min="2572" max="2573" width="5.296875" style="2" customWidth="1"/>
    <col min="2574" max="2574" width="12.59765625" style="2" customWidth="1"/>
    <col min="2575" max="2575" width="3.3984375" style="2" customWidth="1"/>
    <col min="2576" max="2819" width="9" style="2"/>
    <col min="2820" max="2820" width="2.296875" style="2" customWidth="1"/>
    <col min="2821" max="2821" width="4.59765625" style="2" bestFit="1" customWidth="1"/>
    <col min="2822" max="2822" width="10" style="2" customWidth="1"/>
    <col min="2823" max="2823" width="24.3984375" style="2" customWidth="1"/>
    <col min="2824" max="2824" width="6" style="2" bestFit="1" customWidth="1"/>
    <col min="2825" max="2825" width="9.3984375" style="2" bestFit="1" customWidth="1"/>
    <col min="2826" max="2826" width="1.69921875" style="2" customWidth="1"/>
    <col min="2827" max="2827" width="8.09765625" style="2" bestFit="1" customWidth="1"/>
    <col min="2828" max="2829" width="5.296875" style="2" customWidth="1"/>
    <col min="2830" max="2830" width="12.59765625" style="2" customWidth="1"/>
    <col min="2831" max="2831" width="3.3984375" style="2" customWidth="1"/>
    <col min="2832" max="3075" width="9" style="2"/>
    <col min="3076" max="3076" width="2.296875" style="2" customWidth="1"/>
    <col min="3077" max="3077" width="4.59765625" style="2" bestFit="1" customWidth="1"/>
    <col min="3078" max="3078" width="10" style="2" customWidth="1"/>
    <col min="3079" max="3079" width="24.3984375" style="2" customWidth="1"/>
    <col min="3080" max="3080" width="6" style="2" bestFit="1" customWidth="1"/>
    <col min="3081" max="3081" width="9.3984375" style="2" bestFit="1" customWidth="1"/>
    <col min="3082" max="3082" width="1.69921875" style="2" customWidth="1"/>
    <col min="3083" max="3083" width="8.09765625" style="2" bestFit="1" customWidth="1"/>
    <col min="3084" max="3085" width="5.296875" style="2" customWidth="1"/>
    <col min="3086" max="3086" width="12.59765625" style="2" customWidth="1"/>
    <col min="3087" max="3087" width="3.3984375" style="2" customWidth="1"/>
    <col min="3088" max="3331" width="9" style="2"/>
    <col min="3332" max="3332" width="2.296875" style="2" customWidth="1"/>
    <col min="3333" max="3333" width="4.59765625" style="2" bestFit="1" customWidth="1"/>
    <col min="3334" max="3334" width="10" style="2" customWidth="1"/>
    <col min="3335" max="3335" width="24.3984375" style="2" customWidth="1"/>
    <col min="3336" max="3336" width="6" style="2" bestFit="1" customWidth="1"/>
    <col min="3337" max="3337" width="9.3984375" style="2" bestFit="1" customWidth="1"/>
    <col min="3338" max="3338" width="1.69921875" style="2" customWidth="1"/>
    <col min="3339" max="3339" width="8.09765625" style="2" bestFit="1" customWidth="1"/>
    <col min="3340" max="3341" width="5.296875" style="2" customWidth="1"/>
    <col min="3342" max="3342" width="12.59765625" style="2" customWidth="1"/>
    <col min="3343" max="3343" width="3.3984375" style="2" customWidth="1"/>
    <col min="3344" max="3587" width="9" style="2"/>
    <col min="3588" max="3588" width="2.296875" style="2" customWidth="1"/>
    <col min="3589" max="3589" width="4.59765625" style="2" bestFit="1" customWidth="1"/>
    <col min="3590" max="3590" width="10" style="2" customWidth="1"/>
    <col min="3591" max="3591" width="24.3984375" style="2" customWidth="1"/>
    <col min="3592" max="3592" width="6" style="2" bestFit="1" customWidth="1"/>
    <col min="3593" max="3593" width="9.3984375" style="2" bestFit="1" customWidth="1"/>
    <col min="3594" max="3594" width="1.69921875" style="2" customWidth="1"/>
    <col min="3595" max="3595" width="8.09765625" style="2" bestFit="1" customWidth="1"/>
    <col min="3596" max="3597" width="5.296875" style="2" customWidth="1"/>
    <col min="3598" max="3598" width="12.59765625" style="2" customWidth="1"/>
    <col min="3599" max="3599" width="3.3984375" style="2" customWidth="1"/>
    <col min="3600" max="3843" width="9" style="2"/>
    <col min="3844" max="3844" width="2.296875" style="2" customWidth="1"/>
    <col min="3845" max="3845" width="4.59765625" style="2" bestFit="1" customWidth="1"/>
    <col min="3846" max="3846" width="10" style="2" customWidth="1"/>
    <col min="3847" max="3847" width="24.3984375" style="2" customWidth="1"/>
    <col min="3848" max="3848" width="6" style="2" bestFit="1" customWidth="1"/>
    <col min="3849" max="3849" width="9.3984375" style="2" bestFit="1" customWidth="1"/>
    <col min="3850" max="3850" width="1.69921875" style="2" customWidth="1"/>
    <col min="3851" max="3851" width="8.09765625" style="2" bestFit="1" customWidth="1"/>
    <col min="3852" max="3853" width="5.296875" style="2" customWidth="1"/>
    <col min="3854" max="3854" width="12.59765625" style="2" customWidth="1"/>
    <col min="3855" max="3855" width="3.3984375" style="2" customWidth="1"/>
    <col min="3856" max="4099" width="9" style="2"/>
    <col min="4100" max="4100" width="2.296875" style="2" customWidth="1"/>
    <col min="4101" max="4101" width="4.59765625" style="2" bestFit="1" customWidth="1"/>
    <col min="4102" max="4102" width="10" style="2" customWidth="1"/>
    <col min="4103" max="4103" width="24.3984375" style="2" customWidth="1"/>
    <col min="4104" max="4104" width="6" style="2" bestFit="1" customWidth="1"/>
    <col min="4105" max="4105" width="9.3984375" style="2" bestFit="1" customWidth="1"/>
    <col min="4106" max="4106" width="1.69921875" style="2" customWidth="1"/>
    <col min="4107" max="4107" width="8.09765625" style="2" bestFit="1" customWidth="1"/>
    <col min="4108" max="4109" width="5.296875" style="2" customWidth="1"/>
    <col min="4110" max="4110" width="12.59765625" style="2" customWidth="1"/>
    <col min="4111" max="4111" width="3.3984375" style="2" customWidth="1"/>
    <col min="4112" max="4355" width="9" style="2"/>
    <col min="4356" max="4356" width="2.296875" style="2" customWidth="1"/>
    <col min="4357" max="4357" width="4.59765625" style="2" bestFit="1" customWidth="1"/>
    <col min="4358" max="4358" width="10" style="2" customWidth="1"/>
    <col min="4359" max="4359" width="24.3984375" style="2" customWidth="1"/>
    <col min="4360" max="4360" width="6" style="2" bestFit="1" customWidth="1"/>
    <col min="4361" max="4361" width="9.3984375" style="2" bestFit="1" customWidth="1"/>
    <col min="4362" max="4362" width="1.69921875" style="2" customWidth="1"/>
    <col min="4363" max="4363" width="8.09765625" style="2" bestFit="1" customWidth="1"/>
    <col min="4364" max="4365" width="5.296875" style="2" customWidth="1"/>
    <col min="4366" max="4366" width="12.59765625" style="2" customWidth="1"/>
    <col min="4367" max="4367" width="3.3984375" style="2" customWidth="1"/>
    <col min="4368" max="4611" width="9" style="2"/>
    <col min="4612" max="4612" width="2.296875" style="2" customWidth="1"/>
    <col min="4613" max="4613" width="4.59765625" style="2" bestFit="1" customWidth="1"/>
    <col min="4614" max="4614" width="10" style="2" customWidth="1"/>
    <col min="4615" max="4615" width="24.3984375" style="2" customWidth="1"/>
    <col min="4616" max="4616" width="6" style="2" bestFit="1" customWidth="1"/>
    <col min="4617" max="4617" width="9.3984375" style="2" bestFit="1" customWidth="1"/>
    <col min="4618" max="4618" width="1.69921875" style="2" customWidth="1"/>
    <col min="4619" max="4619" width="8.09765625" style="2" bestFit="1" customWidth="1"/>
    <col min="4620" max="4621" width="5.296875" style="2" customWidth="1"/>
    <col min="4622" max="4622" width="12.59765625" style="2" customWidth="1"/>
    <col min="4623" max="4623" width="3.3984375" style="2" customWidth="1"/>
    <col min="4624" max="4867" width="9" style="2"/>
    <col min="4868" max="4868" width="2.296875" style="2" customWidth="1"/>
    <col min="4869" max="4869" width="4.59765625" style="2" bestFit="1" customWidth="1"/>
    <col min="4870" max="4870" width="10" style="2" customWidth="1"/>
    <col min="4871" max="4871" width="24.3984375" style="2" customWidth="1"/>
    <col min="4872" max="4872" width="6" style="2" bestFit="1" customWidth="1"/>
    <col min="4873" max="4873" width="9.3984375" style="2" bestFit="1" customWidth="1"/>
    <col min="4874" max="4874" width="1.69921875" style="2" customWidth="1"/>
    <col min="4875" max="4875" width="8.09765625" style="2" bestFit="1" customWidth="1"/>
    <col min="4876" max="4877" width="5.296875" style="2" customWidth="1"/>
    <col min="4878" max="4878" width="12.59765625" style="2" customWidth="1"/>
    <col min="4879" max="4879" width="3.3984375" style="2" customWidth="1"/>
    <col min="4880" max="5123" width="9" style="2"/>
    <col min="5124" max="5124" width="2.296875" style="2" customWidth="1"/>
    <col min="5125" max="5125" width="4.59765625" style="2" bestFit="1" customWidth="1"/>
    <col min="5126" max="5126" width="10" style="2" customWidth="1"/>
    <col min="5127" max="5127" width="24.3984375" style="2" customWidth="1"/>
    <col min="5128" max="5128" width="6" style="2" bestFit="1" customWidth="1"/>
    <col min="5129" max="5129" width="9.3984375" style="2" bestFit="1" customWidth="1"/>
    <col min="5130" max="5130" width="1.69921875" style="2" customWidth="1"/>
    <col min="5131" max="5131" width="8.09765625" style="2" bestFit="1" customWidth="1"/>
    <col min="5132" max="5133" width="5.296875" style="2" customWidth="1"/>
    <col min="5134" max="5134" width="12.59765625" style="2" customWidth="1"/>
    <col min="5135" max="5135" width="3.3984375" style="2" customWidth="1"/>
    <col min="5136" max="5379" width="9" style="2"/>
    <col min="5380" max="5380" width="2.296875" style="2" customWidth="1"/>
    <col min="5381" max="5381" width="4.59765625" style="2" bestFit="1" customWidth="1"/>
    <col min="5382" max="5382" width="10" style="2" customWidth="1"/>
    <col min="5383" max="5383" width="24.3984375" style="2" customWidth="1"/>
    <col min="5384" max="5384" width="6" style="2" bestFit="1" customWidth="1"/>
    <col min="5385" max="5385" width="9.3984375" style="2" bestFit="1" customWidth="1"/>
    <col min="5386" max="5386" width="1.69921875" style="2" customWidth="1"/>
    <col min="5387" max="5387" width="8.09765625" style="2" bestFit="1" customWidth="1"/>
    <col min="5388" max="5389" width="5.296875" style="2" customWidth="1"/>
    <col min="5390" max="5390" width="12.59765625" style="2" customWidth="1"/>
    <col min="5391" max="5391" width="3.3984375" style="2" customWidth="1"/>
    <col min="5392" max="5635" width="9" style="2"/>
    <col min="5636" max="5636" width="2.296875" style="2" customWidth="1"/>
    <col min="5637" max="5637" width="4.59765625" style="2" bestFit="1" customWidth="1"/>
    <col min="5638" max="5638" width="10" style="2" customWidth="1"/>
    <col min="5639" max="5639" width="24.3984375" style="2" customWidth="1"/>
    <col min="5640" max="5640" width="6" style="2" bestFit="1" customWidth="1"/>
    <col min="5641" max="5641" width="9.3984375" style="2" bestFit="1" customWidth="1"/>
    <col min="5642" max="5642" width="1.69921875" style="2" customWidth="1"/>
    <col min="5643" max="5643" width="8.09765625" style="2" bestFit="1" customWidth="1"/>
    <col min="5644" max="5645" width="5.296875" style="2" customWidth="1"/>
    <col min="5646" max="5646" width="12.59765625" style="2" customWidth="1"/>
    <col min="5647" max="5647" width="3.3984375" style="2" customWidth="1"/>
    <col min="5648" max="5891" width="9" style="2"/>
    <col min="5892" max="5892" width="2.296875" style="2" customWidth="1"/>
    <col min="5893" max="5893" width="4.59765625" style="2" bestFit="1" customWidth="1"/>
    <col min="5894" max="5894" width="10" style="2" customWidth="1"/>
    <col min="5895" max="5895" width="24.3984375" style="2" customWidth="1"/>
    <col min="5896" max="5896" width="6" style="2" bestFit="1" customWidth="1"/>
    <col min="5897" max="5897" width="9.3984375" style="2" bestFit="1" customWidth="1"/>
    <col min="5898" max="5898" width="1.69921875" style="2" customWidth="1"/>
    <col min="5899" max="5899" width="8.09765625" style="2" bestFit="1" customWidth="1"/>
    <col min="5900" max="5901" width="5.296875" style="2" customWidth="1"/>
    <col min="5902" max="5902" width="12.59765625" style="2" customWidth="1"/>
    <col min="5903" max="5903" width="3.3984375" style="2" customWidth="1"/>
    <col min="5904" max="6147" width="9" style="2"/>
    <col min="6148" max="6148" width="2.296875" style="2" customWidth="1"/>
    <col min="6149" max="6149" width="4.59765625" style="2" bestFit="1" customWidth="1"/>
    <col min="6150" max="6150" width="10" style="2" customWidth="1"/>
    <col min="6151" max="6151" width="24.3984375" style="2" customWidth="1"/>
    <col min="6152" max="6152" width="6" style="2" bestFit="1" customWidth="1"/>
    <col min="6153" max="6153" width="9.3984375" style="2" bestFit="1" customWidth="1"/>
    <col min="6154" max="6154" width="1.69921875" style="2" customWidth="1"/>
    <col min="6155" max="6155" width="8.09765625" style="2" bestFit="1" customWidth="1"/>
    <col min="6156" max="6157" width="5.296875" style="2" customWidth="1"/>
    <col min="6158" max="6158" width="12.59765625" style="2" customWidth="1"/>
    <col min="6159" max="6159" width="3.3984375" style="2" customWidth="1"/>
    <col min="6160" max="6403" width="9" style="2"/>
    <col min="6404" max="6404" width="2.296875" style="2" customWidth="1"/>
    <col min="6405" max="6405" width="4.59765625" style="2" bestFit="1" customWidth="1"/>
    <col min="6406" max="6406" width="10" style="2" customWidth="1"/>
    <col min="6407" max="6407" width="24.3984375" style="2" customWidth="1"/>
    <col min="6408" max="6408" width="6" style="2" bestFit="1" customWidth="1"/>
    <col min="6409" max="6409" width="9.3984375" style="2" bestFit="1" customWidth="1"/>
    <col min="6410" max="6410" width="1.69921875" style="2" customWidth="1"/>
    <col min="6411" max="6411" width="8.09765625" style="2" bestFit="1" customWidth="1"/>
    <col min="6412" max="6413" width="5.296875" style="2" customWidth="1"/>
    <col min="6414" max="6414" width="12.59765625" style="2" customWidth="1"/>
    <col min="6415" max="6415" width="3.3984375" style="2" customWidth="1"/>
    <col min="6416" max="6659" width="9" style="2"/>
    <col min="6660" max="6660" width="2.296875" style="2" customWidth="1"/>
    <col min="6661" max="6661" width="4.59765625" style="2" bestFit="1" customWidth="1"/>
    <col min="6662" max="6662" width="10" style="2" customWidth="1"/>
    <col min="6663" max="6663" width="24.3984375" style="2" customWidth="1"/>
    <col min="6664" max="6664" width="6" style="2" bestFit="1" customWidth="1"/>
    <col min="6665" max="6665" width="9.3984375" style="2" bestFit="1" customWidth="1"/>
    <col min="6666" max="6666" width="1.69921875" style="2" customWidth="1"/>
    <col min="6667" max="6667" width="8.09765625" style="2" bestFit="1" customWidth="1"/>
    <col min="6668" max="6669" width="5.296875" style="2" customWidth="1"/>
    <col min="6670" max="6670" width="12.59765625" style="2" customWidth="1"/>
    <col min="6671" max="6671" width="3.3984375" style="2" customWidth="1"/>
    <col min="6672" max="6915" width="9" style="2"/>
    <col min="6916" max="6916" width="2.296875" style="2" customWidth="1"/>
    <col min="6917" max="6917" width="4.59765625" style="2" bestFit="1" customWidth="1"/>
    <col min="6918" max="6918" width="10" style="2" customWidth="1"/>
    <col min="6919" max="6919" width="24.3984375" style="2" customWidth="1"/>
    <col min="6920" max="6920" width="6" style="2" bestFit="1" customWidth="1"/>
    <col min="6921" max="6921" width="9.3984375" style="2" bestFit="1" customWidth="1"/>
    <col min="6922" max="6922" width="1.69921875" style="2" customWidth="1"/>
    <col min="6923" max="6923" width="8.09765625" style="2" bestFit="1" customWidth="1"/>
    <col min="6924" max="6925" width="5.296875" style="2" customWidth="1"/>
    <col min="6926" max="6926" width="12.59765625" style="2" customWidth="1"/>
    <col min="6927" max="6927" width="3.3984375" style="2" customWidth="1"/>
    <col min="6928" max="7171" width="9" style="2"/>
    <col min="7172" max="7172" width="2.296875" style="2" customWidth="1"/>
    <col min="7173" max="7173" width="4.59765625" style="2" bestFit="1" customWidth="1"/>
    <col min="7174" max="7174" width="10" style="2" customWidth="1"/>
    <col min="7175" max="7175" width="24.3984375" style="2" customWidth="1"/>
    <col min="7176" max="7176" width="6" style="2" bestFit="1" customWidth="1"/>
    <col min="7177" max="7177" width="9.3984375" style="2" bestFit="1" customWidth="1"/>
    <col min="7178" max="7178" width="1.69921875" style="2" customWidth="1"/>
    <col min="7179" max="7179" width="8.09765625" style="2" bestFit="1" customWidth="1"/>
    <col min="7180" max="7181" width="5.296875" style="2" customWidth="1"/>
    <col min="7182" max="7182" width="12.59765625" style="2" customWidth="1"/>
    <col min="7183" max="7183" width="3.3984375" style="2" customWidth="1"/>
    <col min="7184" max="7427" width="9" style="2"/>
    <col min="7428" max="7428" width="2.296875" style="2" customWidth="1"/>
    <col min="7429" max="7429" width="4.59765625" style="2" bestFit="1" customWidth="1"/>
    <col min="7430" max="7430" width="10" style="2" customWidth="1"/>
    <col min="7431" max="7431" width="24.3984375" style="2" customWidth="1"/>
    <col min="7432" max="7432" width="6" style="2" bestFit="1" customWidth="1"/>
    <col min="7433" max="7433" width="9.3984375" style="2" bestFit="1" customWidth="1"/>
    <col min="7434" max="7434" width="1.69921875" style="2" customWidth="1"/>
    <col min="7435" max="7435" width="8.09765625" style="2" bestFit="1" customWidth="1"/>
    <col min="7436" max="7437" width="5.296875" style="2" customWidth="1"/>
    <col min="7438" max="7438" width="12.59765625" style="2" customWidth="1"/>
    <col min="7439" max="7439" width="3.3984375" style="2" customWidth="1"/>
    <col min="7440" max="7683" width="9" style="2"/>
    <col min="7684" max="7684" width="2.296875" style="2" customWidth="1"/>
    <col min="7685" max="7685" width="4.59765625" style="2" bestFit="1" customWidth="1"/>
    <col min="7686" max="7686" width="10" style="2" customWidth="1"/>
    <col min="7687" max="7687" width="24.3984375" style="2" customWidth="1"/>
    <col min="7688" max="7688" width="6" style="2" bestFit="1" customWidth="1"/>
    <col min="7689" max="7689" width="9.3984375" style="2" bestFit="1" customWidth="1"/>
    <col min="7690" max="7690" width="1.69921875" style="2" customWidth="1"/>
    <col min="7691" max="7691" width="8.09765625" style="2" bestFit="1" customWidth="1"/>
    <col min="7692" max="7693" width="5.296875" style="2" customWidth="1"/>
    <col min="7694" max="7694" width="12.59765625" style="2" customWidth="1"/>
    <col min="7695" max="7695" width="3.3984375" style="2" customWidth="1"/>
    <col min="7696" max="7939" width="9" style="2"/>
    <col min="7940" max="7940" width="2.296875" style="2" customWidth="1"/>
    <col min="7941" max="7941" width="4.59765625" style="2" bestFit="1" customWidth="1"/>
    <col min="7942" max="7942" width="10" style="2" customWidth="1"/>
    <col min="7943" max="7943" width="24.3984375" style="2" customWidth="1"/>
    <col min="7944" max="7944" width="6" style="2" bestFit="1" customWidth="1"/>
    <col min="7945" max="7945" width="9.3984375" style="2" bestFit="1" customWidth="1"/>
    <col min="7946" max="7946" width="1.69921875" style="2" customWidth="1"/>
    <col min="7947" max="7947" width="8.09765625" style="2" bestFit="1" customWidth="1"/>
    <col min="7948" max="7949" width="5.296875" style="2" customWidth="1"/>
    <col min="7950" max="7950" width="12.59765625" style="2" customWidth="1"/>
    <col min="7951" max="7951" width="3.3984375" style="2" customWidth="1"/>
    <col min="7952" max="8195" width="9" style="2"/>
    <col min="8196" max="8196" width="2.296875" style="2" customWidth="1"/>
    <col min="8197" max="8197" width="4.59765625" style="2" bestFit="1" customWidth="1"/>
    <col min="8198" max="8198" width="10" style="2" customWidth="1"/>
    <col min="8199" max="8199" width="24.3984375" style="2" customWidth="1"/>
    <col min="8200" max="8200" width="6" style="2" bestFit="1" customWidth="1"/>
    <col min="8201" max="8201" width="9.3984375" style="2" bestFit="1" customWidth="1"/>
    <col min="8202" max="8202" width="1.69921875" style="2" customWidth="1"/>
    <col min="8203" max="8203" width="8.09765625" style="2" bestFit="1" customWidth="1"/>
    <col min="8204" max="8205" width="5.296875" style="2" customWidth="1"/>
    <col min="8206" max="8206" width="12.59765625" style="2" customWidth="1"/>
    <col min="8207" max="8207" width="3.3984375" style="2" customWidth="1"/>
    <col min="8208" max="8451" width="9" style="2"/>
    <col min="8452" max="8452" width="2.296875" style="2" customWidth="1"/>
    <col min="8453" max="8453" width="4.59765625" style="2" bestFit="1" customWidth="1"/>
    <col min="8454" max="8454" width="10" style="2" customWidth="1"/>
    <col min="8455" max="8455" width="24.3984375" style="2" customWidth="1"/>
    <col min="8456" max="8456" width="6" style="2" bestFit="1" customWidth="1"/>
    <col min="8457" max="8457" width="9.3984375" style="2" bestFit="1" customWidth="1"/>
    <col min="8458" max="8458" width="1.69921875" style="2" customWidth="1"/>
    <col min="8459" max="8459" width="8.09765625" style="2" bestFit="1" customWidth="1"/>
    <col min="8460" max="8461" width="5.296875" style="2" customWidth="1"/>
    <col min="8462" max="8462" width="12.59765625" style="2" customWidth="1"/>
    <col min="8463" max="8463" width="3.3984375" style="2" customWidth="1"/>
    <col min="8464" max="8707" width="9" style="2"/>
    <col min="8708" max="8708" width="2.296875" style="2" customWidth="1"/>
    <col min="8709" max="8709" width="4.59765625" style="2" bestFit="1" customWidth="1"/>
    <col min="8710" max="8710" width="10" style="2" customWidth="1"/>
    <col min="8711" max="8711" width="24.3984375" style="2" customWidth="1"/>
    <col min="8712" max="8712" width="6" style="2" bestFit="1" customWidth="1"/>
    <col min="8713" max="8713" width="9.3984375" style="2" bestFit="1" customWidth="1"/>
    <col min="8714" max="8714" width="1.69921875" style="2" customWidth="1"/>
    <col min="8715" max="8715" width="8.09765625" style="2" bestFit="1" customWidth="1"/>
    <col min="8716" max="8717" width="5.296875" style="2" customWidth="1"/>
    <col min="8718" max="8718" width="12.59765625" style="2" customWidth="1"/>
    <col min="8719" max="8719" width="3.3984375" style="2" customWidth="1"/>
    <col min="8720" max="8963" width="9" style="2"/>
    <col min="8964" max="8964" width="2.296875" style="2" customWidth="1"/>
    <col min="8965" max="8965" width="4.59765625" style="2" bestFit="1" customWidth="1"/>
    <col min="8966" max="8966" width="10" style="2" customWidth="1"/>
    <col min="8967" max="8967" width="24.3984375" style="2" customWidth="1"/>
    <col min="8968" max="8968" width="6" style="2" bestFit="1" customWidth="1"/>
    <col min="8969" max="8969" width="9.3984375" style="2" bestFit="1" customWidth="1"/>
    <col min="8970" max="8970" width="1.69921875" style="2" customWidth="1"/>
    <col min="8971" max="8971" width="8.09765625" style="2" bestFit="1" customWidth="1"/>
    <col min="8972" max="8973" width="5.296875" style="2" customWidth="1"/>
    <col min="8974" max="8974" width="12.59765625" style="2" customWidth="1"/>
    <col min="8975" max="8975" width="3.3984375" style="2" customWidth="1"/>
    <col min="8976" max="9219" width="9" style="2"/>
    <col min="9220" max="9220" width="2.296875" style="2" customWidth="1"/>
    <col min="9221" max="9221" width="4.59765625" style="2" bestFit="1" customWidth="1"/>
    <col min="9222" max="9222" width="10" style="2" customWidth="1"/>
    <col min="9223" max="9223" width="24.3984375" style="2" customWidth="1"/>
    <col min="9224" max="9224" width="6" style="2" bestFit="1" customWidth="1"/>
    <col min="9225" max="9225" width="9.3984375" style="2" bestFit="1" customWidth="1"/>
    <col min="9226" max="9226" width="1.69921875" style="2" customWidth="1"/>
    <col min="9227" max="9227" width="8.09765625" style="2" bestFit="1" customWidth="1"/>
    <col min="9228" max="9229" width="5.296875" style="2" customWidth="1"/>
    <col min="9230" max="9230" width="12.59765625" style="2" customWidth="1"/>
    <col min="9231" max="9231" width="3.3984375" style="2" customWidth="1"/>
    <col min="9232" max="9475" width="9" style="2"/>
    <col min="9476" max="9476" width="2.296875" style="2" customWidth="1"/>
    <col min="9477" max="9477" width="4.59765625" style="2" bestFit="1" customWidth="1"/>
    <col min="9478" max="9478" width="10" style="2" customWidth="1"/>
    <col min="9479" max="9479" width="24.3984375" style="2" customWidth="1"/>
    <col min="9480" max="9480" width="6" style="2" bestFit="1" customWidth="1"/>
    <col min="9481" max="9481" width="9.3984375" style="2" bestFit="1" customWidth="1"/>
    <col min="9482" max="9482" width="1.69921875" style="2" customWidth="1"/>
    <col min="9483" max="9483" width="8.09765625" style="2" bestFit="1" customWidth="1"/>
    <col min="9484" max="9485" width="5.296875" style="2" customWidth="1"/>
    <col min="9486" max="9486" width="12.59765625" style="2" customWidth="1"/>
    <col min="9487" max="9487" width="3.3984375" style="2" customWidth="1"/>
    <col min="9488" max="9731" width="9" style="2"/>
    <col min="9732" max="9732" width="2.296875" style="2" customWidth="1"/>
    <col min="9733" max="9733" width="4.59765625" style="2" bestFit="1" customWidth="1"/>
    <col min="9734" max="9734" width="10" style="2" customWidth="1"/>
    <col min="9735" max="9735" width="24.3984375" style="2" customWidth="1"/>
    <col min="9736" max="9736" width="6" style="2" bestFit="1" customWidth="1"/>
    <col min="9737" max="9737" width="9.3984375" style="2" bestFit="1" customWidth="1"/>
    <col min="9738" max="9738" width="1.69921875" style="2" customWidth="1"/>
    <col min="9739" max="9739" width="8.09765625" style="2" bestFit="1" customWidth="1"/>
    <col min="9740" max="9741" width="5.296875" style="2" customWidth="1"/>
    <col min="9742" max="9742" width="12.59765625" style="2" customWidth="1"/>
    <col min="9743" max="9743" width="3.3984375" style="2" customWidth="1"/>
    <col min="9744" max="9987" width="9" style="2"/>
    <col min="9988" max="9988" width="2.296875" style="2" customWidth="1"/>
    <col min="9989" max="9989" width="4.59765625" style="2" bestFit="1" customWidth="1"/>
    <col min="9990" max="9990" width="10" style="2" customWidth="1"/>
    <col min="9991" max="9991" width="24.3984375" style="2" customWidth="1"/>
    <col min="9992" max="9992" width="6" style="2" bestFit="1" customWidth="1"/>
    <col min="9993" max="9993" width="9.3984375" style="2" bestFit="1" customWidth="1"/>
    <col min="9994" max="9994" width="1.69921875" style="2" customWidth="1"/>
    <col min="9995" max="9995" width="8.09765625" style="2" bestFit="1" customWidth="1"/>
    <col min="9996" max="9997" width="5.296875" style="2" customWidth="1"/>
    <col min="9998" max="9998" width="12.59765625" style="2" customWidth="1"/>
    <col min="9999" max="9999" width="3.3984375" style="2" customWidth="1"/>
    <col min="10000" max="10243" width="9" style="2"/>
    <col min="10244" max="10244" width="2.296875" style="2" customWidth="1"/>
    <col min="10245" max="10245" width="4.59765625" style="2" bestFit="1" customWidth="1"/>
    <col min="10246" max="10246" width="10" style="2" customWidth="1"/>
    <col min="10247" max="10247" width="24.3984375" style="2" customWidth="1"/>
    <col min="10248" max="10248" width="6" style="2" bestFit="1" customWidth="1"/>
    <col min="10249" max="10249" width="9.3984375" style="2" bestFit="1" customWidth="1"/>
    <col min="10250" max="10250" width="1.69921875" style="2" customWidth="1"/>
    <col min="10251" max="10251" width="8.09765625" style="2" bestFit="1" customWidth="1"/>
    <col min="10252" max="10253" width="5.296875" style="2" customWidth="1"/>
    <col min="10254" max="10254" width="12.59765625" style="2" customWidth="1"/>
    <col min="10255" max="10255" width="3.3984375" style="2" customWidth="1"/>
    <col min="10256" max="10499" width="9" style="2"/>
    <col min="10500" max="10500" width="2.296875" style="2" customWidth="1"/>
    <col min="10501" max="10501" width="4.59765625" style="2" bestFit="1" customWidth="1"/>
    <col min="10502" max="10502" width="10" style="2" customWidth="1"/>
    <col min="10503" max="10503" width="24.3984375" style="2" customWidth="1"/>
    <col min="10504" max="10504" width="6" style="2" bestFit="1" customWidth="1"/>
    <col min="10505" max="10505" width="9.3984375" style="2" bestFit="1" customWidth="1"/>
    <col min="10506" max="10506" width="1.69921875" style="2" customWidth="1"/>
    <col min="10507" max="10507" width="8.09765625" style="2" bestFit="1" customWidth="1"/>
    <col min="10508" max="10509" width="5.296875" style="2" customWidth="1"/>
    <col min="10510" max="10510" width="12.59765625" style="2" customWidth="1"/>
    <col min="10511" max="10511" width="3.3984375" style="2" customWidth="1"/>
    <col min="10512" max="10755" width="9" style="2"/>
    <col min="10756" max="10756" width="2.296875" style="2" customWidth="1"/>
    <col min="10757" max="10757" width="4.59765625" style="2" bestFit="1" customWidth="1"/>
    <col min="10758" max="10758" width="10" style="2" customWidth="1"/>
    <col min="10759" max="10759" width="24.3984375" style="2" customWidth="1"/>
    <col min="10760" max="10760" width="6" style="2" bestFit="1" customWidth="1"/>
    <col min="10761" max="10761" width="9.3984375" style="2" bestFit="1" customWidth="1"/>
    <col min="10762" max="10762" width="1.69921875" style="2" customWidth="1"/>
    <col min="10763" max="10763" width="8.09765625" style="2" bestFit="1" customWidth="1"/>
    <col min="10764" max="10765" width="5.296875" style="2" customWidth="1"/>
    <col min="10766" max="10766" width="12.59765625" style="2" customWidth="1"/>
    <col min="10767" max="10767" width="3.3984375" style="2" customWidth="1"/>
    <col min="10768" max="11011" width="9" style="2"/>
    <col min="11012" max="11012" width="2.296875" style="2" customWidth="1"/>
    <col min="11013" max="11013" width="4.59765625" style="2" bestFit="1" customWidth="1"/>
    <col min="11014" max="11014" width="10" style="2" customWidth="1"/>
    <col min="11015" max="11015" width="24.3984375" style="2" customWidth="1"/>
    <col min="11016" max="11016" width="6" style="2" bestFit="1" customWidth="1"/>
    <col min="11017" max="11017" width="9.3984375" style="2" bestFit="1" customWidth="1"/>
    <col min="11018" max="11018" width="1.69921875" style="2" customWidth="1"/>
    <col min="11019" max="11019" width="8.09765625" style="2" bestFit="1" customWidth="1"/>
    <col min="11020" max="11021" width="5.296875" style="2" customWidth="1"/>
    <col min="11022" max="11022" width="12.59765625" style="2" customWidth="1"/>
    <col min="11023" max="11023" width="3.3984375" style="2" customWidth="1"/>
    <col min="11024" max="11267" width="9" style="2"/>
    <col min="11268" max="11268" width="2.296875" style="2" customWidth="1"/>
    <col min="11269" max="11269" width="4.59765625" style="2" bestFit="1" customWidth="1"/>
    <col min="11270" max="11270" width="10" style="2" customWidth="1"/>
    <col min="11271" max="11271" width="24.3984375" style="2" customWidth="1"/>
    <col min="11272" max="11272" width="6" style="2" bestFit="1" customWidth="1"/>
    <col min="11273" max="11273" width="9.3984375" style="2" bestFit="1" customWidth="1"/>
    <col min="11274" max="11274" width="1.69921875" style="2" customWidth="1"/>
    <col min="11275" max="11275" width="8.09765625" style="2" bestFit="1" customWidth="1"/>
    <col min="11276" max="11277" width="5.296875" style="2" customWidth="1"/>
    <col min="11278" max="11278" width="12.59765625" style="2" customWidth="1"/>
    <col min="11279" max="11279" width="3.3984375" style="2" customWidth="1"/>
    <col min="11280" max="11523" width="9" style="2"/>
    <col min="11524" max="11524" width="2.296875" style="2" customWidth="1"/>
    <col min="11525" max="11525" width="4.59765625" style="2" bestFit="1" customWidth="1"/>
    <col min="11526" max="11526" width="10" style="2" customWidth="1"/>
    <col min="11527" max="11527" width="24.3984375" style="2" customWidth="1"/>
    <col min="11528" max="11528" width="6" style="2" bestFit="1" customWidth="1"/>
    <col min="11529" max="11529" width="9.3984375" style="2" bestFit="1" customWidth="1"/>
    <col min="11530" max="11530" width="1.69921875" style="2" customWidth="1"/>
    <col min="11531" max="11531" width="8.09765625" style="2" bestFit="1" customWidth="1"/>
    <col min="11532" max="11533" width="5.296875" style="2" customWidth="1"/>
    <col min="11534" max="11534" width="12.59765625" style="2" customWidth="1"/>
    <col min="11535" max="11535" width="3.3984375" style="2" customWidth="1"/>
    <col min="11536" max="11779" width="9" style="2"/>
    <col min="11780" max="11780" width="2.296875" style="2" customWidth="1"/>
    <col min="11781" max="11781" width="4.59765625" style="2" bestFit="1" customWidth="1"/>
    <col min="11782" max="11782" width="10" style="2" customWidth="1"/>
    <col min="11783" max="11783" width="24.3984375" style="2" customWidth="1"/>
    <col min="11784" max="11784" width="6" style="2" bestFit="1" customWidth="1"/>
    <col min="11785" max="11785" width="9.3984375" style="2" bestFit="1" customWidth="1"/>
    <col min="11786" max="11786" width="1.69921875" style="2" customWidth="1"/>
    <col min="11787" max="11787" width="8.09765625" style="2" bestFit="1" customWidth="1"/>
    <col min="11788" max="11789" width="5.296875" style="2" customWidth="1"/>
    <col min="11790" max="11790" width="12.59765625" style="2" customWidth="1"/>
    <col min="11791" max="11791" width="3.3984375" style="2" customWidth="1"/>
    <col min="11792" max="12035" width="9" style="2"/>
    <col min="12036" max="12036" width="2.296875" style="2" customWidth="1"/>
    <col min="12037" max="12037" width="4.59765625" style="2" bestFit="1" customWidth="1"/>
    <col min="12038" max="12038" width="10" style="2" customWidth="1"/>
    <col min="12039" max="12039" width="24.3984375" style="2" customWidth="1"/>
    <col min="12040" max="12040" width="6" style="2" bestFit="1" customWidth="1"/>
    <col min="12041" max="12041" width="9.3984375" style="2" bestFit="1" customWidth="1"/>
    <col min="12042" max="12042" width="1.69921875" style="2" customWidth="1"/>
    <col min="12043" max="12043" width="8.09765625" style="2" bestFit="1" customWidth="1"/>
    <col min="12044" max="12045" width="5.296875" style="2" customWidth="1"/>
    <col min="12046" max="12046" width="12.59765625" style="2" customWidth="1"/>
    <col min="12047" max="12047" width="3.3984375" style="2" customWidth="1"/>
    <col min="12048" max="12291" width="9" style="2"/>
    <col min="12292" max="12292" width="2.296875" style="2" customWidth="1"/>
    <col min="12293" max="12293" width="4.59765625" style="2" bestFit="1" customWidth="1"/>
    <col min="12294" max="12294" width="10" style="2" customWidth="1"/>
    <col min="12295" max="12295" width="24.3984375" style="2" customWidth="1"/>
    <col min="12296" max="12296" width="6" style="2" bestFit="1" customWidth="1"/>
    <col min="12297" max="12297" width="9.3984375" style="2" bestFit="1" customWidth="1"/>
    <col min="12298" max="12298" width="1.69921875" style="2" customWidth="1"/>
    <col min="12299" max="12299" width="8.09765625" style="2" bestFit="1" customWidth="1"/>
    <col min="12300" max="12301" width="5.296875" style="2" customWidth="1"/>
    <col min="12302" max="12302" width="12.59765625" style="2" customWidth="1"/>
    <col min="12303" max="12303" width="3.3984375" style="2" customWidth="1"/>
    <col min="12304" max="12547" width="9" style="2"/>
    <col min="12548" max="12548" width="2.296875" style="2" customWidth="1"/>
    <col min="12549" max="12549" width="4.59765625" style="2" bestFit="1" customWidth="1"/>
    <col min="12550" max="12550" width="10" style="2" customWidth="1"/>
    <col min="12551" max="12551" width="24.3984375" style="2" customWidth="1"/>
    <col min="12552" max="12552" width="6" style="2" bestFit="1" customWidth="1"/>
    <col min="12553" max="12553" width="9.3984375" style="2" bestFit="1" customWidth="1"/>
    <col min="12554" max="12554" width="1.69921875" style="2" customWidth="1"/>
    <col min="12555" max="12555" width="8.09765625" style="2" bestFit="1" customWidth="1"/>
    <col min="12556" max="12557" width="5.296875" style="2" customWidth="1"/>
    <col min="12558" max="12558" width="12.59765625" style="2" customWidth="1"/>
    <col min="12559" max="12559" width="3.3984375" style="2" customWidth="1"/>
    <col min="12560" max="12803" width="9" style="2"/>
    <col min="12804" max="12804" width="2.296875" style="2" customWidth="1"/>
    <col min="12805" max="12805" width="4.59765625" style="2" bestFit="1" customWidth="1"/>
    <col min="12806" max="12806" width="10" style="2" customWidth="1"/>
    <col min="12807" max="12807" width="24.3984375" style="2" customWidth="1"/>
    <col min="12808" max="12808" width="6" style="2" bestFit="1" customWidth="1"/>
    <col min="12809" max="12809" width="9.3984375" style="2" bestFit="1" customWidth="1"/>
    <col min="12810" max="12810" width="1.69921875" style="2" customWidth="1"/>
    <col min="12811" max="12811" width="8.09765625" style="2" bestFit="1" customWidth="1"/>
    <col min="12812" max="12813" width="5.296875" style="2" customWidth="1"/>
    <col min="12814" max="12814" width="12.59765625" style="2" customWidth="1"/>
    <col min="12815" max="12815" width="3.3984375" style="2" customWidth="1"/>
    <col min="12816" max="13059" width="9" style="2"/>
    <col min="13060" max="13060" width="2.296875" style="2" customWidth="1"/>
    <col min="13061" max="13061" width="4.59765625" style="2" bestFit="1" customWidth="1"/>
    <col min="13062" max="13062" width="10" style="2" customWidth="1"/>
    <col min="13063" max="13063" width="24.3984375" style="2" customWidth="1"/>
    <col min="13064" max="13064" width="6" style="2" bestFit="1" customWidth="1"/>
    <col min="13065" max="13065" width="9.3984375" style="2" bestFit="1" customWidth="1"/>
    <col min="13066" max="13066" width="1.69921875" style="2" customWidth="1"/>
    <col min="13067" max="13067" width="8.09765625" style="2" bestFit="1" customWidth="1"/>
    <col min="13068" max="13069" width="5.296875" style="2" customWidth="1"/>
    <col min="13070" max="13070" width="12.59765625" style="2" customWidth="1"/>
    <col min="13071" max="13071" width="3.3984375" style="2" customWidth="1"/>
    <col min="13072" max="13315" width="9" style="2"/>
    <col min="13316" max="13316" width="2.296875" style="2" customWidth="1"/>
    <col min="13317" max="13317" width="4.59765625" style="2" bestFit="1" customWidth="1"/>
    <col min="13318" max="13318" width="10" style="2" customWidth="1"/>
    <col min="13319" max="13319" width="24.3984375" style="2" customWidth="1"/>
    <col min="13320" max="13320" width="6" style="2" bestFit="1" customWidth="1"/>
    <col min="13321" max="13321" width="9.3984375" style="2" bestFit="1" customWidth="1"/>
    <col min="13322" max="13322" width="1.69921875" style="2" customWidth="1"/>
    <col min="13323" max="13323" width="8.09765625" style="2" bestFit="1" customWidth="1"/>
    <col min="13324" max="13325" width="5.296875" style="2" customWidth="1"/>
    <col min="13326" max="13326" width="12.59765625" style="2" customWidth="1"/>
    <col min="13327" max="13327" width="3.3984375" style="2" customWidth="1"/>
    <col min="13328" max="13571" width="9" style="2"/>
    <col min="13572" max="13572" width="2.296875" style="2" customWidth="1"/>
    <col min="13573" max="13573" width="4.59765625" style="2" bestFit="1" customWidth="1"/>
    <col min="13574" max="13574" width="10" style="2" customWidth="1"/>
    <col min="13575" max="13575" width="24.3984375" style="2" customWidth="1"/>
    <col min="13576" max="13576" width="6" style="2" bestFit="1" customWidth="1"/>
    <col min="13577" max="13577" width="9.3984375" style="2" bestFit="1" customWidth="1"/>
    <col min="13578" max="13578" width="1.69921875" style="2" customWidth="1"/>
    <col min="13579" max="13579" width="8.09765625" style="2" bestFit="1" customWidth="1"/>
    <col min="13580" max="13581" width="5.296875" style="2" customWidth="1"/>
    <col min="13582" max="13582" width="12.59765625" style="2" customWidth="1"/>
    <col min="13583" max="13583" width="3.3984375" style="2" customWidth="1"/>
    <col min="13584" max="13827" width="9" style="2"/>
    <col min="13828" max="13828" width="2.296875" style="2" customWidth="1"/>
    <col min="13829" max="13829" width="4.59765625" style="2" bestFit="1" customWidth="1"/>
    <col min="13830" max="13830" width="10" style="2" customWidth="1"/>
    <col min="13831" max="13831" width="24.3984375" style="2" customWidth="1"/>
    <col min="13832" max="13832" width="6" style="2" bestFit="1" customWidth="1"/>
    <col min="13833" max="13833" width="9.3984375" style="2" bestFit="1" customWidth="1"/>
    <col min="13834" max="13834" width="1.69921875" style="2" customWidth="1"/>
    <col min="13835" max="13835" width="8.09765625" style="2" bestFit="1" customWidth="1"/>
    <col min="13836" max="13837" width="5.296875" style="2" customWidth="1"/>
    <col min="13838" max="13838" width="12.59765625" style="2" customWidth="1"/>
    <col min="13839" max="13839" width="3.3984375" style="2" customWidth="1"/>
    <col min="13840" max="14083" width="9" style="2"/>
    <col min="14084" max="14084" width="2.296875" style="2" customWidth="1"/>
    <col min="14085" max="14085" width="4.59765625" style="2" bestFit="1" customWidth="1"/>
    <col min="14086" max="14086" width="10" style="2" customWidth="1"/>
    <col min="14087" max="14087" width="24.3984375" style="2" customWidth="1"/>
    <col min="14088" max="14088" width="6" style="2" bestFit="1" customWidth="1"/>
    <col min="14089" max="14089" width="9.3984375" style="2" bestFit="1" customWidth="1"/>
    <col min="14090" max="14090" width="1.69921875" style="2" customWidth="1"/>
    <col min="14091" max="14091" width="8.09765625" style="2" bestFit="1" customWidth="1"/>
    <col min="14092" max="14093" width="5.296875" style="2" customWidth="1"/>
    <col min="14094" max="14094" width="12.59765625" style="2" customWidth="1"/>
    <col min="14095" max="14095" width="3.3984375" style="2" customWidth="1"/>
    <col min="14096" max="14339" width="9" style="2"/>
    <col min="14340" max="14340" width="2.296875" style="2" customWidth="1"/>
    <col min="14341" max="14341" width="4.59765625" style="2" bestFit="1" customWidth="1"/>
    <col min="14342" max="14342" width="10" style="2" customWidth="1"/>
    <col min="14343" max="14343" width="24.3984375" style="2" customWidth="1"/>
    <col min="14344" max="14344" width="6" style="2" bestFit="1" customWidth="1"/>
    <col min="14345" max="14345" width="9.3984375" style="2" bestFit="1" customWidth="1"/>
    <col min="14346" max="14346" width="1.69921875" style="2" customWidth="1"/>
    <col min="14347" max="14347" width="8.09765625" style="2" bestFit="1" customWidth="1"/>
    <col min="14348" max="14349" width="5.296875" style="2" customWidth="1"/>
    <col min="14350" max="14350" width="12.59765625" style="2" customWidth="1"/>
    <col min="14351" max="14351" width="3.3984375" style="2" customWidth="1"/>
    <col min="14352" max="14595" width="9" style="2"/>
    <col min="14596" max="14596" width="2.296875" style="2" customWidth="1"/>
    <col min="14597" max="14597" width="4.59765625" style="2" bestFit="1" customWidth="1"/>
    <col min="14598" max="14598" width="10" style="2" customWidth="1"/>
    <col min="14599" max="14599" width="24.3984375" style="2" customWidth="1"/>
    <col min="14600" max="14600" width="6" style="2" bestFit="1" customWidth="1"/>
    <col min="14601" max="14601" width="9.3984375" style="2" bestFit="1" customWidth="1"/>
    <col min="14602" max="14602" width="1.69921875" style="2" customWidth="1"/>
    <col min="14603" max="14603" width="8.09765625" style="2" bestFit="1" customWidth="1"/>
    <col min="14604" max="14605" width="5.296875" style="2" customWidth="1"/>
    <col min="14606" max="14606" width="12.59765625" style="2" customWidth="1"/>
    <col min="14607" max="14607" width="3.3984375" style="2" customWidth="1"/>
    <col min="14608" max="14851" width="9" style="2"/>
    <col min="14852" max="14852" width="2.296875" style="2" customWidth="1"/>
    <col min="14853" max="14853" width="4.59765625" style="2" bestFit="1" customWidth="1"/>
    <col min="14854" max="14854" width="10" style="2" customWidth="1"/>
    <col min="14855" max="14855" width="24.3984375" style="2" customWidth="1"/>
    <col min="14856" max="14856" width="6" style="2" bestFit="1" customWidth="1"/>
    <col min="14857" max="14857" width="9.3984375" style="2" bestFit="1" customWidth="1"/>
    <col min="14858" max="14858" width="1.69921875" style="2" customWidth="1"/>
    <col min="14859" max="14859" width="8.09765625" style="2" bestFit="1" customWidth="1"/>
    <col min="14860" max="14861" width="5.296875" style="2" customWidth="1"/>
    <col min="14862" max="14862" width="12.59765625" style="2" customWidth="1"/>
    <col min="14863" max="14863" width="3.3984375" style="2" customWidth="1"/>
    <col min="14864" max="15107" width="9" style="2"/>
    <col min="15108" max="15108" width="2.296875" style="2" customWidth="1"/>
    <col min="15109" max="15109" width="4.59765625" style="2" bestFit="1" customWidth="1"/>
    <col min="15110" max="15110" width="10" style="2" customWidth="1"/>
    <col min="15111" max="15111" width="24.3984375" style="2" customWidth="1"/>
    <col min="15112" max="15112" width="6" style="2" bestFit="1" customWidth="1"/>
    <col min="15113" max="15113" width="9.3984375" style="2" bestFit="1" customWidth="1"/>
    <col min="15114" max="15114" width="1.69921875" style="2" customWidth="1"/>
    <col min="15115" max="15115" width="8.09765625" style="2" bestFit="1" customWidth="1"/>
    <col min="15116" max="15117" width="5.296875" style="2" customWidth="1"/>
    <col min="15118" max="15118" width="12.59765625" style="2" customWidth="1"/>
    <col min="15119" max="15119" width="3.3984375" style="2" customWidth="1"/>
    <col min="15120" max="15363" width="9" style="2"/>
    <col min="15364" max="15364" width="2.296875" style="2" customWidth="1"/>
    <col min="15365" max="15365" width="4.59765625" style="2" bestFit="1" customWidth="1"/>
    <col min="15366" max="15366" width="10" style="2" customWidth="1"/>
    <col min="15367" max="15367" width="24.3984375" style="2" customWidth="1"/>
    <col min="15368" max="15368" width="6" style="2" bestFit="1" customWidth="1"/>
    <col min="15369" max="15369" width="9.3984375" style="2" bestFit="1" customWidth="1"/>
    <col min="15370" max="15370" width="1.69921875" style="2" customWidth="1"/>
    <col min="15371" max="15371" width="8.09765625" style="2" bestFit="1" customWidth="1"/>
    <col min="15372" max="15373" width="5.296875" style="2" customWidth="1"/>
    <col min="15374" max="15374" width="12.59765625" style="2" customWidth="1"/>
    <col min="15375" max="15375" width="3.3984375" style="2" customWidth="1"/>
    <col min="15376" max="15619" width="9" style="2"/>
    <col min="15620" max="15620" width="2.296875" style="2" customWidth="1"/>
    <col min="15621" max="15621" width="4.59765625" style="2" bestFit="1" customWidth="1"/>
    <col min="15622" max="15622" width="10" style="2" customWidth="1"/>
    <col min="15623" max="15623" width="24.3984375" style="2" customWidth="1"/>
    <col min="15624" max="15624" width="6" style="2" bestFit="1" customWidth="1"/>
    <col min="15625" max="15625" width="9.3984375" style="2" bestFit="1" customWidth="1"/>
    <col min="15626" max="15626" width="1.69921875" style="2" customWidth="1"/>
    <col min="15627" max="15627" width="8.09765625" style="2" bestFit="1" customWidth="1"/>
    <col min="15628" max="15629" width="5.296875" style="2" customWidth="1"/>
    <col min="15630" max="15630" width="12.59765625" style="2" customWidth="1"/>
    <col min="15631" max="15631" width="3.3984375" style="2" customWidth="1"/>
    <col min="15632" max="15875" width="9" style="2"/>
    <col min="15876" max="15876" width="2.296875" style="2" customWidth="1"/>
    <col min="15877" max="15877" width="4.59765625" style="2" bestFit="1" customWidth="1"/>
    <col min="15878" max="15878" width="10" style="2" customWidth="1"/>
    <col min="15879" max="15879" width="24.3984375" style="2" customWidth="1"/>
    <col min="15880" max="15880" width="6" style="2" bestFit="1" customWidth="1"/>
    <col min="15881" max="15881" width="9.3984375" style="2" bestFit="1" customWidth="1"/>
    <col min="15882" max="15882" width="1.69921875" style="2" customWidth="1"/>
    <col min="15883" max="15883" width="8.09765625" style="2" bestFit="1" customWidth="1"/>
    <col min="15884" max="15885" width="5.296875" style="2" customWidth="1"/>
    <col min="15886" max="15886" width="12.59765625" style="2" customWidth="1"/>
    <col min="15887" max="15887" width="3.3984375" style="2" customWidth="1"/>
    <col min="15888" max="16131" width="9" style="2"/>
    <col min="16132" max="16132" width="2.296875" style="2" customWidth="1"/>
    <col min="16133" max="16133" width="4.59765625" style="2" bestFit="1" customWidth="1"/>
    <col min="16134" max="16134" width="10" style="2" customWidth="1"/>
    <col min="16135" max="16135" width="24.3984375" style="2" customWidth="1"/>
    <col min="16136" max="16136" width="6" style="2" bestFit="1" customWidth="1"/>
    <col min="16137" max="16137" width="9.3984375" style="2" bestFit="1" customWidth="1"/>
    <col min="16138" max="16138" width="1.69921875" style="2" customWidth="1"/>
    <col min="16139" max="16139" width="8.09765625" style="2" bestFit="1" customWidth="1"/>
    <col min="16140" max="16141" width="5.296875" style="2" customWidth="1"/>
    <col min="16142" max="16142" width="12.59765625" style="2" customWidth="1"/>
    <col min="16143" max="16143" width="3.3984375" style="2" customWidth="1"/>
    <col min="16144" max="16384" width="9" style="2"/>
  </cols>
  <sheetData>
    <row r="1" spans="1:45" s="14" customFormat="1" ht="27" x14ac:dyDescent="0.25">
      <c r="A1" s="15"/>
      <c r="B1" s="87"/>
      <c r="C1" s="87"/>
      <c r="D1" s="87"/>
      <c r="E1" s="82" t="s">
        <v>57</v>
      </c>
      <c r="F1" s="82"/>
      <c r="G1" s="82"/>
      <c r="H1" s="87"/>
      <c r="I1" s="82" t="str">
        <f>กรอกข้อมูล!C4</f>
        <v>ภาษาไทย</v>
      </c>
      <c r="J1" s="82"/>
      <c r="K1" s="82"/>
      <c r="L1" s="82"/>
      <c r="M1" s="82"/>
      <c r="N1" s="82"/>
      <c r="O1" s="82"/>
      <c r="P1" s="87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</row>
    <row r="2" spans="1:45" s="14" customFormat="1" ht="27" x14ac:dyDescent="0.25">
      <c r="A2" s="15"/>
      <c r="B2" s="87"/>
      <c r="C2" s="82"/>
      <c r="D2" s="88" t="s">
        <v>765</v>
      </c>
      <c r="E2" s="87"/>
      <c r="F2" s="82"/>
      <c r="G2" s="89" t="str">
        <f>กรอกข้อมูล!E6</f>
        <v>3/1</v>
      </c>
      <c r="H2" s="82" t="s">
        <v>60</v>
      </c>
      <c r="I2" s="82"/>
      <c r="J2" s="91">
        <f>กรอกข้อมูล!C7</f>
        <v>1</v>
      </c>
      <c r="K2" s="82" t="s">
        <v>61</v>
      </c>
      <c r="L2" s="82"/>
      <c r="M2" s="88">
        <f>กรอกข้อมูล!C8</f>
        <v>2565</v>
      </c>
      <c r="N2" s="82"/>
      <c r="O2" s="82"/>
      <c r="P2" s="87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</row>
    <row r="3" spans="1:45" s="14" customFormat="1" ht="20.25" customHeight="1" x14ac:dyDescent="0.25">
      <c r="A3" s="15"/>
      <c r="B3" s="87"/>
      <c r="C3" s="82" t="s">
        <v>67</v>
      </c>
      <c r="D3" s="82" t="str">
        <f>กรอกข้อมูล!C9</f>
        <v>ABCD</v>
      </c>
      <c r="E3" s="87"/>
      <c r="F3" s="82"/>
      <c r="G3" s="82"/>
      <c r="H3" s="90" t="s">
        <v>58</v>
      </c>
      <c r="I3" s="82"/>
      <c r="J3" s="82" t="str">
        <f>กรอกข้อมูล!C10</f>
        <v>a12345</v>
      </c>
      <c r="K3" s="82" t="s">
        <v>59</v>
      </c>
      <c r="L3" s="82"/>
      <c r="M3" s="82" t="str">
        <f>กรอกข้อมูล!C11</f>
        <v>1 หน่วยกิต</v>
      </c>
      <c r="N3" s="82"/>
      <c r="O3" s="82"/>
      <c r="P3" s="87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</row>
    <row r="4" spans="1:45" s="14" customFormat="1" ht="20.25" customHeight="1" x14ac:dyDescent="0.7">
      <c r="A4" s="15"/>
      <c r="B4" s="163" t="s">
        <v>799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91"/>
      <c r="P4" s="83" t="s">
        <v>94</v>
      </c>
      <c r="Q4" s="7"/>
      <c r="R4" s="15"/>
      <c r="S4" s="15"/>
      <c r="T4" s="15"/>
      <c r="U4" s="7"/>
      <c r="V4" s="7"/>
      <c r="W4" s="7"/>
      <c r="X4" s="7"/>
      <c r="Y4" s="7"/>
      <c r="Z4" s="7"/>
      <c r="AA4" s="7"/>
      <c r="AB4" s="7"/>
      <c r="AC4" s="7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</row>
    <row r="5" spans="1:45" ht="15" customHeight="1" x14ac:dyDescent="0.7">
      <c r="A5" s="3"/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92"/>
      <c r="P5" s="84" t="s">
        <v>93</v>
      </c>
      <c r="Q5" s="7"/>
      <c r="R5" s="3"/>
      <c r="S5" s="3"/>
      <c r="T5" s="3"/>
      <c r="U5" s="7"/>
      <c r="V5" s="7"/>
      <c r="W5" s="7"/>
      <c r="X5" s="7"/>
      <c r="Y5" s="7"/>
      <c r="Z5" s="7"/>
      <c r="AA5" s="7"/>
      <c r="AB5" s="7"/>
      <c r="AC5" s="7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25" customHeight="1" x14ac:dyDescent="0.7">
      <c r="A6" s="3"/>
      <c r="B6" s="160" t="s">
        <v>0</v>
      </c>
      <c r="C6" s="161" t="s">
        <v>1</v>
      </c>
      <c r="D6" s="171" t="s">
        <v>5</v>
      </c>
      <c r="E6" s="172"/>
      <c r="F6" s="172"/>
      <c r="G6" s="175" t="s">
        <v>6</v>
      </c>
      <c r="H6" s="161" t="s">
        <v>7</v>
      </c>
      <c r="I6" s="177"/>
      <c r="J6" s="178"/>
      <c r="K6" s="177"/>
      <c r="L6" s="178"/>
      <c r="M6" s="93"/>
      <c r="N6" s="93"/>
      <c r="O6" s="93"/>
      <c r="P6" s="84" t="s">
        <v>95</v>
      </c>
      <c r="Q6" s="7"/>
      <c r="R6" s="3"/>
      <c r="S6" s="3"/>
      <c r="T6" s="3"/>
      <c r="U6" s="7"/>
      <c r="V6" s="7"/>
      <c r="W6" s="7"/>
      <c r="X6" s="7"/>
      <c r="Y6" s="7"/>
      <c r="Z6" s="7"/>
      <c r="AA6" s="7"/>
      <c r="AB6" s="7"/>
      <c r="AC6" s="7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5" customHeight="1" x14ac:dyDescent="0.7">
      <c r="A7" s="3"/>
      <c r="B7" s="160"/>
      <c r="C7" s="162"/>
      <c r="D7" s="173"/>
      <c r="E7" s="174"/>
      <c r="F7" s="174"/>
      <c r="G7" s="176"/>
      <c r="H7" s="162"/>
      <c r="I7" s="177"/>
      <c r="J7" s="178"/>
      <c r="K7" s="177"/>
      <c r="L7" s="178"/>
      <c r="M7" s="93"/>
      <c r="N7" s="93"/>
      <c r="O7" s="93"/>
      <c r="P7" s="85" t="s">
        <v>188</v>
      </c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8" customHeight="1" x14ac:dyDescent="0.7">
      <c r="A8" s="3"/>
      <c r="B8" s="9">
        <v>1</v>
      </c>
      <c r="C8" s="279" t="s">
        <v>818</v>
      </c>
      <c r="D8" s="280" t="s">
        <v>800</v>
      </c>
      <c r="E8" s="281" t="s">
        <v>819</v>
      </c>
      <c r="F8" s="282" t="s">
        <v>820</v>
      </c>
      <c r="G8" s="38"/>
      <c r="H8" s="25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17"/>
      <c r="J8" s="80"/>
      <c r="K8" s="17"/>
      <c r="L8" s="80"/>
      <c r="M8" s="93"/>
      <c r="N8" s="93"/>
      <c r="O8" s="93"/>
      <c r="P8" s="94"/>
      <c r="Q8" s="10" t="str">
        <f t="shared" ref="Q8:Q48" si="0">IF(LEFT(D8,7)="เด็กชาย","ชาย",IF(LEFT(D8,8)="เด็กหญิง","หญิง",IF(LEFT(D8,3)="นาย","ชาย",IF(LEFT(D8,6)="นางสาว","หญิง"))))</f>
        <v>ชาย</v>
      </c>
      <c r="R8" s="8"/>
      <c r="S8" s="19" t="s">
        <v>92</v>
      </c>
      <c r="T8" s="19">
        <v>4</v>
      </c>
      <c r="U8" s="19">
        <v>3.5</v>
      </c>
      <c r="V8" s="19">
        <v>3</v>
      </c>
      <c r="W8" s="19">
        <v>2.5</v>
      </c>
      <c r="X8" s="19">
        <v>2</v>
      </c>
      <c r="Y8" s="19">
        <v>1.5</v>
      </c>
      <c r="Z8" s="19">
        <v>1</v>
      </c>
      <c r="AA8" s="19">
        <v>0</v>
      </c>
      <c r="AB8" s="19" t="s">
        <v>12</v>
      </c>
      <c r="AC8" s="19" t="s">
        <v>17</v>
      </c>
      <c r="AD8" s="28" t="s">
        <v>16</v>
      </c>
      <c r="AE8" s="8" t="s">
        <v>21</v>
      </c>
      <c r="AF8" s="23">
        <f>SUMIF(H8:H53,"4",G8:G53)+SUMIF(H8:H53,"3.5",G8:G53)+SUMIF(H8:H53,"3",G8:G53)+SUMIF(H8:H53,"2.5",G8:G53)+SUMIF(H8:H53,"2",G8:G53)+SUMIF(H8:H53,"1.5",G8:G53)+SUMIF(H8:H53,"1",G8:G53)+SUMIF(H8:H53,"0",G8:G53)</f>
        <v>0</v>
      </c>
      <c r="AG8" s="3"/>
      <c r="AH8" s="3"/>
      <c r="AI8" s="3"/>
    </row>
    <row r="9" spans="1:45" ht="18" customHeight="1" x14ac:dyDescent="0.7">
      <c r="A9" s="3"/>
      <c r="B9" s="9">
        <v>2</v>
      </c>
      <c r="C9" s="279" t="s">
        <v>821</v>
      </c>
      <c r="D9" s="280" t="s">
        <v>800</v>
      </c>
      <c r="E9" s="281" t="s">
        <v>822</v>
      </c>
      <c r="F9" s="282" t="s">
        <v>823</v>
      </c>
      <c r="G9" s="38"/>
      <c r="H9" s="25" t="str">
        <f t="shared" ref="H9:H53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17"/>
      <c r="J9" s="78" t="s">
        <v>19</v>
      </c>
      <c r="K9" s="26"/>
      <c r="L9" s="26">
        <f>K10+K11</f>
        <v>0</v>
      </c>
      <c r="M9" s="81" t="s">
        <v>20</v>
      </c>
      <c r="N9" s="93"/>
      <c r="O9" s="93"/>
      <c r="P9" s="94"/>
      <c r="Q9" s="10" t="str">
        <f t="shared" si="0"/>
        <v>ชาย</v>
      </c>
      <c r="R9" s="8" t="s">
        <v>8</v>
      </c>
      <c r="S9" s="8">
        <f>SUM(K16:K23)</f>
        <v>0</v>
      </c>
      <c r="T9" s="8">
        <f>COUNTIFS($Q$8:$Q$59,"ชาย",$H$8:$H$59,4)</f>
        <v>0</v>
      </c>
      <c r="U9" s="8">
        <f>COUNTIFS($Q$8:$Q$59,"ชาย",$H$8:$H$59,3.5)</f>
        <v>0</v>
      </c>
      <c r="V9" s="8">
        <f>COUNTIFS($Q$8:$Q$59,"ชาย",$H$8:$H$59,3)</f>
        <v>0</v>
      </c>
      <c r="W9" s="8">
        <f>COUNTIFS($Q$8:$Q$59,"ชาย",$H$8:$H$59,2.5)</f>
        <v>0</v>
      </c>
      <c r="X9" s="8">
        <f>COUNTIFS($Q$8:$Q$59,"ชาย",$H$8:$H$59,2)</f>
        <v>0</v>
      </c>
      <c r="Y9" s="8">
        <f>COUNTIFS($Q$8:$Q$59,"ชาย",$H$8:$H$59,1.5)</f>
        <v>0</v>
      </c>
      <c r="Z9" s="8">
        <f>COUNTIFS($Q$8:$Q$59,"ชาย",$H$8:$H$59,1)</f>
        <v>0</v>
      </c>
      <c r="AA9" s="8">
        <f>COUNTIFS($Q$8:$Q$59,"ชาย",$H$8:$H$59,0)</f>
        <v>0</v>
      </c>
      <c r="AB9" s="8">
        <f>COUNTIFS($Q$8:$Q$59,"ชาย",$H$8:$H$59,"ร")</f>
        <v>0</v>
      </c>
      <c r="AC9" s="8">
        <f>COUNTIFS($Q$8:$Q$59,"ชาย",$H$8:$H$59,"มส")</f>
        <v>0</v>
      </c>
      <c r="AD9" s="28">
        <f>SUM(T9:AB9)</f>
        <v>0</v>
      </c>
      <c r="AE9" s="8" t="s">
        <v>22</v>
      </c>
      <c r="AF9" s="35" t="e">
        <f>AF8/S11</f>
        <v>#DIV/0!</v>
      </c>
      <c r="AG9" s="3"/>
      <c r="AH9" s="3"/>
      <c r="AI9" s="3"/>
    </row>
    <row r="10" spans="1:45" ht="18" customHeight="1" x14ac:dyDescent="0.7">
      <c r="A10" s="3"/>
      <c r="B10" s="9">
        <v>3</v>
      </c>
      <c r="C10" s="71" t="s">
        <v>452</v>
      </c>
      <c r="D10" s="72" t="s">
        <v>2</v>
      </c>
      <c r="E10" s="73" t="s">
        <v>453</v>
      </c>
      <c r="F10" s="74" t="s">
        <v>158</v>
      </c>
      <c r="G10" s="38"/>
      <c r="H10" s="25" t="str">
        <f t="shared" si="1"/>
        <v/>
      </c>
      <c r="I10" s="17"/>
      <c r="J10" s="79" t="s">
        <v>8</v>
      </c>
      <c r="K10" s="26">
        <f>AD9+X26</f>
        <v>0</v>
      </c>
      <c r="L10" s="78" t="s">
        <v>20</v>
      </c>
      <c r="M10" s="95"/>
      <c r="N10" s="93"/>
      <c r="O10" s="93"/>
      <c r="P10" s="94"/>
      <c r="Q10" s="10" t="str">
        <f t="shared" si="0"/>
        <v>ชาย</v>
      </c>
      <c r="R10" s="8" t="s">
        <v>9</v>
      </c>
      <c r="S10" s="8">
        <f>SUM(L16:L23)</f>
        <v>0</v>
      </c>
      <c r="T10" s="8">
        <f>COUNTIFS($Q$8:$Q$59,"หญิง",$H$8:$H$59,4)</f>
        <v>0</v>
      </c>
      <c r="U10" s="8">
        <f>COUNTIFS($Q$8:$Q$59,"หญิง",$H$8:$H$59,3.5)</f>
        <v>0</v>
      </c>
      <c r="V10" s="8">
        <f>COUNTIFS($Q$8:$Q$59,"หญิง",$H$8:$H$59,3)</f>
        <v>0</v>
      </c>
      <c r="W10" s="8">
        <f>COUNTIFS($Q$8:$Q$59,"หญิง",$H$8:$H$59,2.5)</f>
        <v>0</v>
      </c>
      <c r="X10" s="8">
        <f>COUNTIFS($Q$8:$Q$59,"หญิง",$H$8:$H$59,2)</f>
        <v>0</v>
      </c>
      <c r="Y10" s="8">
        <f>COUNTIFS($Q$8:$Q$59,"หญิง",$H$8:$H$59,1.5)</f>
        <v>0</v>
      </c>
      <c r="Z10" s="8">
        <f>COUNTIFS($Q$8:$Q$59,"หญิง",$H$8:$H$59,1)</f>
        <v>0</v>
      </c>
      <c r="AA10" s="8">
        <f>COUNTIFS($Q$8:$Q$59,"หญิง",$H$8:$H$59,0)</f>
        <v>0</v>
      </c>
      <c r="AB10" s="8">
        <f>COUNTIFS($Q$8:$Q$59,"หญิง",$H$8:$H$59,"ร")</f>
        <v>0</v>
      </c>
      <c r="AC10" s="8">
        <f>COUNTIFS($Q$8:$Q$59,"หญิง",$H$8:$H$59,"มส")</f>
        <v>0</v>
      </c>
      <c r="AD10" s="28">
        <f>SUM(T10:AC10)</f>
        <v>0</v>
      </c>
      <c r="AE10" s="8" t="s">
        <v>23</v>
      </c>
      <c r="AF10" s="35" t="e">
        <f>((T11*T8)+(U11*U8)+(V11*V8)+(W11*W8)+(X11*X8)+(Y11*Y8)+(Z11*Z8)+(AA8*AA11))/AF11</f>
        <v>#DIV/0!</v>
      </c>
      <c r="AG10" s="3"/>
      <c r="AH10" s="3"/>
      <c r="AI10" s="3"/>
    </row>
    <row r="11" spans="1:45" ht="18" customHeight="1" x14ac:dyDescent="0.7">
      <c r="A11" s="3"/>
      <c r="B11" s="9">
        <v>4</v>
      </c>
      <c r="C11" s="71" t="s">
        <v>459</v>
      </c>
      <c r="D11" s="72" t="s">
        <v>2</v>
      </c>
      <c r="E11" s="73" t="s">
        <v>460</v>
      </c>
      <c r="F11" s="74" t="s">
        <v>144</v>
      </c>
      <c r="G11" s="38"/>
      <c r="H11" s="25" t="str">
        <f t="shared" si="1"/>
        <v/>
      </c>
      <c r="I11" s="17"/>
      <c r="J11" s="79" t="s">
        <v>9</v>
      </c>
      <c r="K11" s="26">
        <f>AD10+X27</f>
        <v>0</v>
      </c>
      <c r="L11" s="78" t="s">
        <v>20</v>
      </c>
      <c r="M11" s="95"/>
      <c r="N11" s="93"/>
      <c r="O11" s="93"/>
      <c r="P11" s="94"/>
      <c r="Q11" s="10" t="str">
        <f t="shared" si="0"/>
        <v>ชาย</v>
      </c>
      <c r="R11" s="8" t="s">
        <v>16</v>
      </c>
      <c r="S11" s="8">
        <f>SUM(S9:S10)</f>
        <v>0</v>
      </c>
      <c r="T11" s="8">
        <f>SUM(T9:T10)</f>
        <v>0</v>
      </c>
      <c r="U11" s="8">
        <f>SUM(U9:U10)</f>
        <v>0</v>
      </c>
      <c r="V11" s="8">
        <f t="shared" ref="V11:Z11" si="2">SUM(V9:V10)</f>
        <v>0</v>
      </c>
      <c r="W11" s="8">
        <f t="shared" si="2"/>
        <v>0</v>
      </c>
      <c r="X11" s="8">
        <f t="shared" si="2"/>
        <v>0</v>
      </c>
      <c r="Y11" s="8">
        <f t="shared" si="2"/>
        <v>0</v>
      </c>
      <c r="Z11" s="8">
        <f t="shared" si="2"/>
        <v>0</v>
      </c>
      <c r="AA11" s="8">
        <f>SUM(AA9:AA10)</f>
        <v>0</v>
      </c>
      <c r="AB11" s="8">
        <f>SUM(AB9:AB10)</f>
        <v>0</v>
      </c>
      <c r="AC11" s="8">
        <f>SUM(AC9:AC10)</f>
        <v>0</v>
      </c>
      <c r="AD11" s="28">
        <f>SUM(T11:AB11)</f>
        <v>0</v>
      </c>
      <c r="AE11" s="3" t="s">
        <v>140</v>
      </c>
      <c r="AF11" s="3">
        <f>SUM(T11:AA11)</f>
        <v>0</v>
      </c>
      <c r="AG11" s="3"/>
      <c r="AH11" s="3"/>
      <c r="AI11" s="3"/>
    </row>
    <row r="12" spans="1:45" ht="18" customHeight="1" x14ac:dyDescent="0.7">
      <c r="A12" s="3"/>
      <c r="B12" s="9">
        <v>5</v>
      </c>
      <c r="C12" s="71" t="s">
        <v>475</v>
      </c>
      <c r="D12" s="72" t="s">
        <v>2</v>
      </c>
      <c r="E12" s="73" t="s">
        <v>153</v>
      </c>
      <c r="F12" s="74" t="s">
        <v>4</v>
      </c>
      <c r="G12" s="38"/>
      <c r="H12" s="25" t="str">
        <f t="shared" si="1"/>
        <v/>
      </c>
      <c r="I12" s="17"/>
      <c r="J12" s="78" t="s">
        <v>18</v>
      </c>
      <c r="K12" s="17"/>
      <c r="L12" s="80"/>
      <c r="M12" s="93"/>
      <c r="N12" s="93"/>
      <c r="O12" s="93"/>
      <c r="P12" s="94"/>
      <c r="Q12" s="10" t="str">
        <f t="shared" si="0"/>
        <v>ชาย</v>
      </c>
      <c r="R12" s="8"/>
      <c r="S12" s="8"/>
      <c r="T12" s="22" t="e">
        <f>(100*T11)/AD11</f>
        <v>#DIV/0!</v>
      </c>
      <c r="U12" s="22" t="e">
        <f>(100*U11)/AD11</f>
        <v>#DIV/0!</v>
      </c>
      <c r="V12" s="22" t="e">
        <f>(100*V11)/AD11</f>
        <v>#DIV/0!</v>
      </c>
      <c r="W12" s="22" t="e">
        <f>(100*W11)/AD11</f>
        <v>#DIV/0!</v>
      </c>
      <c r="X12" s="22" t="e">
        <f>(100*X11)/AD11</f>
        <v>#DIV/0!</v>
      </c>
      <c r="Y12" s="22" t="e">
        <f>(100*Y11)/AD11</f>
        <v>#DIV/0!</v>
      </c>
      <c r="Z12" s="22" t="e">
        <f>(100*Z11)/AD11</f>
        <v>#DIV/0!</v>
      </c>
      <c r="AA12" s="22" t="e">
        <f>(100*AA11)/AD11</f>
        <v>#DIV/0!</v>
      </c>
      <c r="AB12" s="22" t="e">
        <f>(100*AB11)/AD11</f>
        <v>#DIV/0!</v>
      </c>
      <c r="AC12" s="23" t="e">
        <f>(100*AC11)/AD11</f>
        <v>#DIV/0!</v>
      </c>
      <c r="AD12" s="28" t="e">
        <f>SUM(T12:AB12)</f>
        <v>#DIV/0!</v>
      </c>
      <c r="AE12" s="3"/>
      <c r="AF12" s="3"/>
      <c r="AG12" s="3"/>
      <c r="AH12" s="3"/>
      <c r="AI12" s="3"/>
    </row>
    <row r="13" spans="1:45" ht="18" customHeight="1" x14ac:dyDescent="0.7">
      <c r="A13" s="3"/>
      <c r="B13" s="9">
        <v>6</v>
      </c>
      <c r="C13" s="71" t="s">
        <v>482</v>
      </c>
      <c r="D13" s="72" t="s">
        <v>2</v>
      </c>
      <c r="E13" s="73" t="s">
        <v>480</v>
      </c>
      <c r="F13" s="74" t="s">
        <v>483</v>
      </c>
      <c r="G13" s="38"/>
      <c r="H13" s="25" t="str">
        <f t="shared" si="1"/>
        <v/>
      </c>
      <c r="I13" s="17"/>
      <c r="J13" s="80"/>
      <c r="K13" s="17"/>
      <c r="L13" s="80"/>
      <c r="M13" s="93"/>
      <c r="N13" s="93"/>
      <c r="O13" s="93"/>
      <c r="P13" s="94"/>
      <c r="Q13" s="10" t="str">
        <f t="shared" si="0"/>
        <v>ชาย</v>
      </c>
      <c r="R13" s="7"/>
      <c r="S13" s="7"/>
      <c r="T13" s="189" t="s">
        <v>80</v>
      </c>
      <c r="U13" s="189"/>
      <c r="V13" s="189"/>
      <c r="W13" s="190" t="s">
        <v>81</v>
      </c>
      <c r="X13" s="190"/>
      <c r="Y13" s="190"/>
      <c r="Z13" s="191" t="s">
        <v>82</v>
      </c>
      <c r="AA13" s="191"/>
      <c r="AB13" s="191"/>
      <c r="AC13" s="191"/>
      <c r="AD13" s="3"/>
      <c r="AE13" s="3"/>
      <c r="AF13" s="3"/>
      <c r="AG13" s="3"/>
      <c r="AH13" s="3"/>
      <c r="AI13" s="3"/>
    </row>
    <row r="14" spans="1:45" ht="18" customHeight="1" x14ac:dyDescent="0.7">
      <c r="A14" s="3"/>
      <c r="B14" s="9">
        <v>7</v>
      </c>
      <c r="C14" s="71" t="s">
        <v>564</v>
      </c>
      <c r="D14" s="72" t="s">
        <v>2</v>
      </c>
      <c r="E14" s="73" t="s">
        <v>565</v>
      </c>
      <c r="F14" s="74" t="s">
        <v>566</v>
      </c>
      <c r="G14" s="38"/>
      <c r="H14" s="25" t="str">
        <f t="shared" si="1"/>
        <v/>
      </c>
      <c r="I14" s="17"/>
      <c r="J14" s="179" t="s">
        <v>7</v>
      </c>
      <c r="K14" s="179" t="s">
        <v>8</v>
      </c>
      <c r="L14" s="181" t="s">
        <v>9</v>
      </c>
      <c r="M14" s="69" t="s">
        <v>10</v>
      </c>
      <c r="N14" s="95"/>
      <c r="O14" s="95"/>
      <c r="P14" s="94"/>
      <c r="Q14" s="10" t="str">
        <f t="shared" si="0"/>
        <v>ชาย</v>
      </c>
      <c r="R14" s="7"/>
      <c r="S14" s="8" t="s">
        <v>20</v>
      </c>
      <c r="T14" s="192">
        <f>T11+U11+V11</f>
        <v>0</v>
      </c>
      <c r="U14" s="193"/>
      <c r="V14" s="193"/>
      <c r="W14" s="194">
        <f>W11+X11+Y11</f>
        <v>0</v>
      </c>
      <c r="X14" s="195"/>
      <c r="Y14" s="195"/>
      <c r="Z14" s="196">
        <f>Z11+AA11+AB11+AC11</f>
        <v>0</v>
      </c>
      <c r="AA14" s="196"/>
      <c r="AB14" s="196"/>
      <c r="AC14" s="196"/>
      <c r="AD14" s="3"/>
      <c r="AE14" s="3"/>
      <c r="AF14" s="3"/>
      <c r="AG14" s="3"/>
      <c r="AH14" s="3"/>
      <c r="AI14" s="3"/>
    </row>
    <row r="15" spans="1:45" ht="18" customHeight="1" x14ac:dyDescent="0.7">
      <c r="A15" s="3"/>
      <c r="B15" s="9">
        <v>8</v>
      </c>
      <c r="C15" s="71" t="s">
        <v>567</v>
      </c>
      <c r="D15" s="72" t="s">
        <v>2</v>
      </c>
      <c r="E15" s="73" t="s">
        <v>764</v>
      </c>
      <c r="F15" s="74" t="s">
        <v>568</v>
      </c>
      <c r="G15" s="38"/>
      <c r="H15" s="25" t="str">
        <f t="shared" si="1"/>
        <v/>
      </c>
      <c r="I15" s="17"/>
      <c r="J15" s="180"/>
      <c r="K15" s="180"/>
      <c r="L15" s="182"/>
      <c r="M15" s="70" t="s">
        <v>11</v>
      </c>
      <c r="N15" s="95"/>
      <c r="O15" s="95"/>
      <c r="P15" s="94"/>
      <c r="Q15" s="10" t="str">
        <f t="shared" si="0"/>
        <v>ชาย</v>
      </c>
      <c r="R15" s="7"/>
      <c r="S15" s="8" t="s">
        <v>83</v>
      </c>
      <c r="T15" s="183" t="e">
        <f>T12+U12+V12</f>
        <v>#DIV/0!</v>
      </c>
      <c r="U15" s="184"/>
      <c r="V15" s="184"/>
      <c r="W15" s="185" t="e">
        <f>W12+X12+Y12</f>
        <v>#DIV/0!</v>
      </c>
      <c r="X15" s="186"/>
      <c r="Y15" s="186"/>
      <c r="Z15" s="187" t="e">
        <f>Z12+AA12+AB12+AC12</f>
        <v>#DIV/0!</v>
      </c>
      <c r="AA15" s="188"/>
      <c r="AB15" s="188"/>
      <c r="AC15" s="188"/>
      <c r="AD15" s="36"/>
      <c r="AE15" s="3"/>
      <c r="AF15" s="3"/>
      <c r="AG15" s="3"/>
      <c r="AH15" s="3"/>
      <c r="AI15" s="3"/>
    </row>
    <row r="16" spans="1:45" ht="18" customHeight="1" x14ac:dyDescent="0.7">
      <c r="A16" s="3"/>
      <c r="B16" s="9">
        <v>9</v>
      </c>
      <c r="C16" s="71" t="s">
        <v>578</v>
      </c>
      <c r="D16" s="72" t="s">
        <v>2</v>
      </c>
      <c r="E16" s="73" t="s">
        <v>579</v>
      </c>
      <c r="F16" s="74" t="s">
        <v>580</v>
      </c>
      <c r="G16" s="38"/>
      <c r="H16" s="25" t="str">
        <f t="shared" si="1"/>
        <v/>
      </c>
      <c r="I16" s="17"/>
      <c r="J16" s="96">
        <v>4</v>
      </c>
      <c r="K16" s="9">
        <f>T9</f>
        <v>0</v>
      </c>
      <c r="L16" s="97">
        <f>T10</f>
        <v>0</v>
      </c>
      <c r="M16" s="165">
        <f>L18+L17+L16+K16+K17+K18</f>
        <v>0</v>
      </c>
      <c r="N16" s="93"/>
      <c r="O16" s="93"/>
      <c r="P16" s="94"/>
      <c r="Q16" s="10" t="str">
        <f t="shared" si="0"/>
        <v>ชาย</v>
      </c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3"/>
      <c r="AE16" s="3"/>
      <c r="AF16" s="3"/>
      <c r="AG16" s="3"/>
      <c r="AH16" s="3"/>
      <c r="AI16" s="3"/>
    </row>
    <row r="17" spans="1:35" ht="18" customHeight="1" x14ac:dyDescent="0.7">
      <c r="A17" s="3"/>
      <c r="B17" s="9">
        <v>10</v>
      </c>
      <c r="C17" s="71" t="s">
        <v>624</v>
      </c>
      <c r="D17" s="72" t="s">
        <v>2</v>
      </c>
      <c r="E17" s="73" t="s">
        <v>625</v>
      </c>
      <c r="F17" s="74" t="s">
        <v>626</v>
      </c>
      <c r="G17" s="38"/>
      <c r="H17" s="25" t="str">
        <f t="shared" si="1"/>
        <v/>
      </c>
      <c r="I17" s="17"/>
      <c r="J17" s="96">
        <v>3.5</v>
      </c>
      <c r="K17" s="9">
        <f>U9</f>
        <v>0</v>
      </c>
      <c r="L17" s="97">
        <f>U10</f>
        <v>0</v>
      </c>
      <c r="M17" s="166"/>
      <c r="N17" s="93"/>
      <c r="O17" s="93"/>
      <c r="P17" s="94"/>
      <c r="Q17" s="10" t="str">
        <f t="shared" si="0"/>
        <v>ชาย</v>
      </c>
      <c r="R17" s="7"/>
      <c r="S17" s="197" t="s">
        <v>84</v>
      </c>
      <c r="T17" s="197"/>
      <c r="U17" s="7"/>
      <c r="V17" s="7"/>
      <c r="W17" s="7"/>
      <c r="X17" s="7"/>
      <c r="Y17" s="7"/>
      <c r="Z17" s="7"/>
      <c r="AA17" s="7"/>
      <c r="AB17" s="7"/>
      <c r="AC17" s="7"/>
      <c r="AD17" s="3"/>
      <c r="AE17" s="3"/>
      <c r="AF17" s="3"/>
      <c r="AG17" s="3"/>
      <c r="AH17" s="3"/>
      <c r="AI17" s="3"/>
    </row>
    <row r="18" spans="1:35" ht="18" customHeight="1" x14ac:dyDescent="0.7">
      <c r="A18" s="3"/>
      <c r="B18" s="9">
        <v>11</v>
      </c>
      <c r="C18" s="71" t="s">
        <v>630</v>
      </c>
      <c r="D18" s="72" t="s">
        <v>2</v>
      </c>
      <c r="E18" s="73" t="s">
        <v>631</v>
      </c>
      <c r="F18" s="74" t="s">
        <v>632</v>
      </c>
      <c r="G18" s="38"/>
      <c r="H18" s="25" t="str">
        <f t="shared" si="1"/>
        <v/>
      </c>
      <c r="I18" s="17"/>
      <c r="J18" s="96">
        <v>3</v>
      </c>
      <c r="K18" s="9">
        <f>V9</f>
        <v>0</v>
      </c>
      <c r="L18" s="97">
        <f>V10</f>
        <v>0</v>
      </c>
      <c r="M18" s="167"/>
      <c r="N18" s="93"/>
      <c r="O18" s="93"/>
      <c r="P18" s="94"/>
      <c r="Q18" s="10" t="str">
        <f t="shared" si="0"/>
        <v>ชาย</v>
      </c>
      <c r="R18" s="7"/>
      <c r="S18" s="199" t="s">
        <v>36</v>
      </c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3"/>
      <c r="AE18" s="3"/>
      <c r="AF18" s="3"/>
      <c r="AG18" s="3"/>
      <c r="AH18" s="3"/>
      <c r="AI18" s="3"/>
    </row>
    <row r="19" spans="1:35" ht="18" customHeight="1" x14ac:dyDescent="0.7">
      <c r="A19" s="3"/>
      <c r="B19" s="9">
        <v>12</v>
      </c>
      <c r="C19" s="71" t="s">
        <v>638</v>
      </c>
      <c r="D19" s="72" t="s">
        <v>2</v>
      </c>
      <c r="E19" s="73" t="s">
        <v>639</v>
      </c>
      <c r="F19" s="74" t="s">
        <v>640</v>
      </c>
      <c r="G19" s="38"/>
      <c r="H19" s="25" t="str">
        <f t="shared" si="1"/>
        <v/>
      </c>
      <c r="I19" s="17"/>
      <c r="J19" s="29">
        <v>2.5</v>
      </c>
      <c r="K19" s="9">
        <f>W9</f>
        <v>0</v>
      </c>
      <c r="L19" s="8">
        <f>W10</f>
        <v>0</v>
      </c>
      <c r="M19" s="168">
        <f>L22+K22+L21+K20+K19+L19+L20+K21</f>
        <v>0</v>
      </c>
      <c r="N19" s="3"/>
      <c r="O19" s="3"/>
      <c r="P19" s="16"/>
      <c r="Q19" s="10" t="str">
        <f t="shared" si="0"/>
        <v>ชาย</v>
      </c>
      <c r="R19" s="7"/>
      <c r="S19" s="8"/>
      <c r="T19" s="8">
        <v>4</v>
      </c>
      <c r="U19" s="8">
        <v>3.5</v>
      </c>
      <c r="V19" s="8">
        <v>3</v>
      </c>
      <c r="W19" s="8">
        <v>2.5</v>
      </c>
      <c r="X19" s="8">
        <v>2</v>
      </c>
      <c r="Y19" s="8">
        <v>1.5</v>
      </c>
      <c r="Z19" s="8">
        <v>1</v>
      </c>
      <c r="AA19" s="8">
        <v>0</v>
      </c>
      <c r="AB19" s="8" t="s">
        <v>12</v>
      </c>
      <c r="AC19" s="8" t="s">
        <v>17</v>
      </c>
      <c r="AD19" s="3"/>
      <c r="AE19" s="3"/>
      <c r="AF19" s="3"/>
      <c r="AG19" s="3"/>
      <c r="AH19" s="3"/>
      <c r="AI19" s="3"/>
    </row>
    <row r="20" spans="1:35" ht="18" customHeight="1" x14ac:dyDescent="0.7">
      <c r="A20" s="3"/>
      <c r="B20" s="9">
        <v>13</v>
      </c>
      <c r="C20" s="71" t="s">
        <v>651</v>
      </c>
      <c r="D20" s="72" t="s">
        <v>2</v>
      </c>
      <c r="E20" s="73" t="s">
        <v>652</v>
      </c>
      <c r="F20" s="74" t="s">
        <v>653</v>
      </c>
      <c r="G20" s="38"/>
      <c r="H20" s="25" t="str">
        <f t="shared" si="1"/>
        <v/>
      </c>
      <c r="I20" s="17"/>
      <c r="J20" s="29">
        <v>2</v>
      </c>
      <c r="K20" s="9">
        <f>X9</f>
        <v>0</v>
      </c>
      <c r="L20" s="8">
        <f>X10</f>
        <v>0</v>
      </c>
      <c r="M20" s="169"/>
      <c r="N20" s="3"/>
      <c r="O20" s="3"/>
      <c r="P20" s="16"/>
      <c r="Q20" s="10" t="str">
        <f t="shared" si="0"/>
        <v>ชาย</v>
      </c>
      <c r="R20" s="7"/>
      <c r="S20" s="8" t="s">
        <v>85</v>
      </c>
      <c r="T20" s="8">
        <f>T11</f>
        <v>0</v>
      </c>
      <c r="U20" s="8">
        <f t="shared" ref="U20:AC20" si="3">U11</f>
        <v>0</v>
      </c>
      <c r="V20" s="8">
        <f t="shared" si="3"/>
        <v>0</v>
      </c>
      <c r="W20" s="8">
        <f t="shared" si="3"/>
        <v>0</v>
      </c>
      <c r="X20" s="8">
        <f t="shared" si="3"/>
        <v>0</v>
      </c>
      <c r="Y20" s="8">
        <f t="shared" si="3"/>
        <v>0</v>
      </c>
      <c r="Z20" s="8">
        <f t="shared" si="3"/>
        <v>0</v>
      </c>
      <c r="AA20" s="8">
        <f t="shared" si="3"/>
        <v>0</v>
      </c>
      <c r="AB20" s="8">
        <f t="shared" si="3"/>
        <v>0</v>
      </c>
      <c r="AC20" s="8">
        <f t="shared" si="3"/>
        <v>0</v>
      </c>
      <c r="AD20" s="3"/>
      <c r="AE20" s="3"/>
      <c r="AF20" s="3"/>
      <c r="AG20" s="3"/>
      <c r="AH20" s="3"/>
      <c r="AI20" s="3"/>
    </row>
    <row r="21" spans="1:35" ht="18" customHeight="1" x14ac:dyDescent="0.7">
      <c r="A21" s="3"/>
      <c r="B21" s="9">
        <v>14</v>
      </c>
      <c r="C21" s="71" t="s">
        <v>659</v>
      </c>
      <c r="D21" s="72" t="s">
        <v>2</v>
      </c>
      <c r="E21" s="73" t="s">
        <v>146</v>
      </c>
      <c r="F21" s="74" t="s">
        <v>660</v>
      </c>
      <c r="G21" s="38"/>
      <c r="H21" s="25" t="str">
        <f t="shared" si="1"/>
        <v/>
      </c>
      <c r="I21" s="17"/>
      <c r="J21" s="29">
        <v>1.5</v>
      </c>
      <c r="K21" s="9">
        <f>Y9</f>
        <v>0</v>
      </c>
      <c r="L21" s="8">
        <f>Y10</f>
        <v>0</v>
      </c>
      <c r="M21" s="169"/>
      <c r="N21" s="3"/>
      <c r="O21" s="3"/>
      <c r="P21" s="16"/>
      <c r="Q21" s="10" t="str">
        <f t="shared" si="0"/>
        <v>ชาย</v>
      </c>
      <c r="R21" s="7"/>
      <c r="S21" s="8" t="s">
        <v>83</v>
      </c>
      <c r="T21" s="22" t="e">
        <f>T12</f>
        <v>#DIV/0!</v>
      </c>
      <c r="U21" s="22" t="e">
        <f t="shared" ref="U21:AC21" si="4">U12</f>
        <v>#DIV/0!</v>
      </c>
      <c r="V21" s="22" t="e">
        <f t="shared" si="4"/>
        <v>#DIV/0!</v>
      </c>
      <c r="W21" s="22" t="e">
        <f t="shared" si="4"/>
        <v>#DIV/0!</v>
      </c>
      <c r="X21" s="22" t="e">
        <f t="shared" si="4"/>
        <v>#DIV/0!</v>
      </c>
      <c r="Y21" s="22" t="e">
        <f t="shared" si="4"/>
        <v>#DIV/0!</v>
      </c>
      <c r="Z21" s="22" t="e">
        <f t="shared" si="4"/>
        <v>#DIV/0!</v>
      </c>
      <c r="AA21" s="22" t="e">
        <f t="shared" si="4"/>
        <v>#DIV/0!</v>
      </c>
      <c r="AB21" s="22" t="e">
        <f t="shared" si="4"/>
        <v>#DIV/0!</v>
      </c>
      <c r="AC21" s="22" t="e">
        <f t="shared" si="4"/>
        <v>#DIV/0!</v>
      </c>
      <c r="AD21" s="3"/>
      <c r="AE21" s="3"/>
      <c r="AF21" s="3"/>
      <c r="AG21" s="3"/>
      <c r="AH21" s="3"/>
      <c r="AI21" s="3"/>
    </row>
    <row r="22" spans="1:35" ht="18" customHeight="1" x14ac:dyDescent="0.7">
      <c r="A22" s="3"/>
      <c r="B22" s="9">
        <v>15</v>
      </c>
      <c r="C22" s="71" t="s">
        <v>664</v>
      </c>
      <c r="D22" s="72" t="s">
        <v>2</v>
      </c>
      <c r="E22" s="73" t="s">
        <v>665</v>
      </c>
      <c r="F22" s="74" t="s">
        <v>377</v>
      </c>
      <c r="G22" s="38"/>
      <c r="H22" s="25" t="str">
        <f t="shared" si="1"/>
        <v/>
      </c>
      <c r="I22" s="17"/>
      <c r="J22" s="29">
        <v>1</v>
      </c>
      <c r="K22" s="9">
        <f>Z9</f>
        <v>0</v>
      </c>
      <c r="L22" s="8">
        <f>Z10</f>
        <v>0</v>
      </c>
      <c r="M22" s="170"/>
      <c r="N22" s="3"/>
      <c r="O22" s="3"/>
      <c r="P22" s="16"/>
      <c r="Q22" s="10" t="str">
        <f t="shared" si="0"/>
        <v>ชาย</v>
      </c>
      <c r="R22" s="7"/>
      <c r="S22" s="37" t="s">
        <v>86</v>
      </c>
      <c r="T22" s="198" t="e">
        <f>T15</f>
        <v>#DIV/0!</v>
      </c>
      <c r="U22" s="168"/>
      <c r="V22" s="168"/>
      <c r="W22" s="24"/>
      <c r="X22" s="24"/>
      <c r="Y22" s="24"/>
      <c r="Z22" s="24"/>
      <c r="AA22" s="24"/>
      <c r="AB22" s="24"/>
      <c r="AC22" s="24"/>
      <c r="AD22" s="3"/>
      <c r="AE22" s="3"/>
      <c r="AF22" s="3"/>
      <c r="AG22" s="3"/>
      <c r="AH22" s="3"/>
      <c r="AI22" s="3"/>
    </row>
    <row r="23" spans="1:35" ht="18" customHeight="1" x14ac:dyDescent="0.75">
      <c r="A23" s="3"/>
      <c r="B23" s="9">
        <v>16</v>
      </c>
      <c r="C23" s="71" t="s">
        <v>669</v>
      </c>
      <c r="D23" s="72" t="s">
        <v>2</v>
      </c>
      <c r="E23" s="73" t="s">
        <v>670</v>
      </c>
      <c r="F23" s="74" t="s">
        <v>161</v>
      </c>
      <c r="G23" s="38"/>
      <c r="H23" s="25" t="str">
        <f t="shared" si="1"/>
        <v/>
      </c>
      <c r="I23" s="17"/>
      <c r="J23" s="29">
        <v>0</v>
      </c>
      <c r="K23" s="9">
        <f>AA9</f>
        <v>0</v>
      </c>
      <c r="L23" s="8">
        <f>AA10</f>
        <v>0</v>
      </c>
      <c r="M23" s="168">
        <f>L25+K24+K23+L23+L24+K25</f>
        <v>0</v>
      </c>
      <c r="N23" s="3"/>
      <c r="O23" s="3"/>
      <c r="P23" s="16"/>
      <c r="Q23" s="10" t="str">
        <f t="shared" si="0"/>
        <v>ชาย</v>
      </c>
      <c r="R23" s="7"/>
      <c r="S23" s="200" t="s">
        <v>34</v>
      </c>
      <c r="T23" s="200"/>
      <c r="U23" s="201" t="e">
        <f>AF10</f>
        <v>#DIV/0!</v>
      </c>
      <c r="V23" s="202"/>
      <c r="W23" s="205" t="s">
        <v>87</v>
      </c>
      <c r="X23" s="206"/>
      <c r="Y23" s="207"/>
      <c r="Z23" s="203" t="e">
        <f>AF9</f>
        <v>#DIV/0!</v>
      </c>
      <c r="AA23" s="204"/>
      <c r="AB23" s="204"/>
      <c r="AC23" s="204"/>
      <c r="AD23" s="3"/>
      <c r="AE23" s="3"/>
      <c r="AF23" s="3"/>
      <c r="AG23" s="3"/>
      <c r="AH23" s="3"/>
      <c r="AI23" s="3"/>
    </row>
    <row r="24" spans="1:35" ht="18" customHeight="1" x14ac:dyDescent="0.7">
      <c r="A24" s="3"/>
      <c r="B24" s="9">
        <v>17</v>
      </c>
      <c r="C24" s="71" t="s">
        <v>679</v>
      </c>
      <c r="D24" s="72" t="s">
        <v>2</v>
      </c>
      <c r="E24" s="73" t="s">
        <v>680</v>
      </c>
      <c r="F24" s="74" t="s">
        <v>681</v>
      </c>
      <c r="G24" s="38"/>
      <c r="H24" s="25" t="str">
        <f t="shared" si="1"/>
        <v/>
      </c>
      <c r="I24" s="17"/>
      <c r="J24" s="27" t="s">
        <v>12</v>
      </c>
      <c r="K24" s="9">
        <f>AB9</f>
        <v>0</v>
      </c>
      <c r="L24" s="8">
        <f>AB10</f>
        <v>0</v>
      </c>
      <c r="M24" s="169"/>
      <c r="N24" s="3"/>
      <c r="O24" s="3"/>
      <c r="P24" s="16"/>
      <c r="Q24" s="10" t="str">
        <f t="shared" si="0"/>
        <v>ชาย</v>
      </c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3"/>
      <c r="AE24" s="3"/>
      <c r="AF24" s="3"/>
      <c r="AG24" s="3"/>
      <c r="AH24" s="3"/>
      <c r="AI24" s="3"/>
    </row>
    <row r="25" spans="1:35" ht="18" customHeight="1" x14ac:dyDescent="0.7">
      <c r="A25" s="3"/>
      <c r="B25" s="9">
        <v>18</v>
      </c>
      <c r="C25" s="71" t="s">
        <v>512</v>
      </c>
      <c r="D25" s="72" t="s">
        <v>3</v>
      </c>
      <c r="E25" s="73" t="s">
        <v>513</v>
      </c>
      <c r="F25" s="74" t="s">
        <v>514</v>
      </c>
      <c r="G25" s="38"/>
      <c r="H25" s="25" t="str">
        <f t="shared" si="1"/>
        <v/>
      </c>
      <c r="I25" s="17"/>
      <c r="J25" s="27" t="s">
        <v>13</v>
      </c>
      <c r="K25" s="9">
        <f>AC9</f>
        <v>0</v>
      </c>
      <c r="L25" s="8">
        <f>AC10</f>
        <v>0</v>
      </c>
      <c r="M25" s="170"/>
      <c r="N25" s="3"/>
      <c r="O25" s="3"/>
      <c r="P25" s="16"/>
      <c r="Q25" s="10" t="str">
        <f t="shared" si="0"/>
        <v>หญิง</v>
      </c>
      <c r="R25" s="7"/>
      <c r="S25" s="56" t="s">
        <v>97</v>
      </c>
      <c r="T25" s="56" t="s">
        <v>169</v>
      </c>
      <c r="U25" s="56" t="s">
        <v>83</v>
      </c>
      <c r="V25" s="56" t="s">
        <v>170</v>
      </c>
      <c r="W25" s="56" t="s">
        <v>83</v>
      </c>
      <c r="X25" s="56" t="s">
        <v>16</v>
      </c>
      <c r="Y25" s="7"/>
      <c r="Z25" s="7"/>
      <c r="AA25" s="7"/>
      <c r="AB25" s="7"/>
      <c r="AC25" s="7"/>
      <c r="AD25" s="3"/>
      <c r="AE25" s="3"/>
      <c r="AF25" s="3"/>
      <c r="AG25" s="3"/>
      <c r="AH25" s="3"/>
      <c r="AI25" s="3"/>
    </row>
    <row r="26" spans="1:35" ht="18" customHeight="1" x14ac:dyDescent="0.7">
      <c r="A26" s="3"/>
      <c r="B26" s="9">
        <v>19</v>
      </c>
      <c r="C26" s="71" t="s">
        <v>523</v>
      </c>
      <c r="D26" s="72" t="s">
        <v>3</v>
      </c>
      <c r="E26" s="73" t="s">
        <v>411</v>
      </c>
      <c r="F26" s="74" t="s">
        <v>524</v>
      </c>
      <c r="G26" s="38"/>
      <c r="H26" s="25" t="str">
        <f t="shared" si="1"/>
        <v/>
      </c>
      <c r="I26" s="17"/>
      <c r="J26" s="55" t="s">
        <v>178</v>
      </c>
      <c r="K26" s="9">
        <f>T26</f>
        <v>0</v>
      </c>
      <c r="L26" s="8">
        <f>T27</f>
        <v>0</v>
      </c>
      <c r="M26" s="55">
        <f>T28</f>
        <v>0</v>
      </c>
      <c r="N26" s="3"/>
      <c r="O26" s="3"/>
      <c r="P26" s="16"/>
      <c r="Q26" s="10" t="str">
        <f t="shared" si="0"/>
        <v>หญิง</v>
      </c>
      <c r="R26" s="7"/>
      <c r="S26" s="55" t="s">
        <v>8</v>
      </c>
      <c r="T26" s="55">
        <f>COUNTIFS($Q$8:$Q$59,"ชาย",$H$8:$H$59,"ผ")</f>
        <v>0</v>
      </c>
      <c r="U26" s="55" t="e">
        <f>(T26*100)/X26</f>
        <v>#DIV/0!</v>
      </c>
      <c r="V26" s="55">
        <f>COUNTIFS($Q$8:$Q$59,"ชาย",$H$8:$H$59,"มผ")</f>
        <v>0</v>
      </c>
      <c r="W26" s="55" t="e">
        <f>(V26*100)/X26</f>
        <v>#DIV/0!</v>
      </c>
      <c r="X26" s="55">
        <f>T26+V26</f>
        <v>0</v>
      </c>
      <c r="Y26" s="7"/>
      <c r="Z26" s="7"/>
      <c r="AA26" s="7"/>
      <c r="AB26" s="7"/>
      <c r="AC26" s="7"/>
      <c r="AD26" s="3"/>
      <c r="AE26" s="3"/>
      <c r="AF26" s="3"/>
      <c r="AG26" s="3"/>
      <c r="AH26" s="3"/>
      <c r="AI26" s="3"/>
    </row>
    <row r="27" spans="1:35" ht="18" customHeight="1" x14ac:dyDescent="0.7">
      <c r="A27" s="3"/>
      <c r="B27" s="9">
        <v>20</v>
      </c>
      <c r="C27" s="71" t="s">
        <v>525</v>
      </c>
      <c r="D27" s="72" t="s">
        <v>3</v>
      </c>
      <c r="E27" s="73" t="s">
        <v>526</v>
      </c>
      <c r="F27" s="74" t="s">
        <v>527</v>
      </c>
      <c r="G27" s="38"/>
      <c r="H27" s="25" t="str">
        <f t="shared" si="1"/>
        <v/>
      </c>
      <c r="I27" s="17"/>
      <c r="J27" s="55" t="s">
        <v>177</v>
      </c>
      <c r="K27" s="9">
        <f>V26</f>
        <v>0</v>
      </c>
      <c r="L27" s="8">
        <f>V27</f>
        <v>0</v>
      </c>
      <c r="M27" s="55">
        <f>V28</f>
        <v>0</v>
      </c>
      <c r="N27" s="3"/>
      <c r="O27" s="3"/>
      <c r="P27" s="16"/>
      <c r="Q27" s="10" t="str">
        <f t="shared" si="0"/>
        <v>หญิง</v>
      </c>
      <c r="R27" s="7"/>
      <c r="S27" s="55" t="s">
        <v>9</v>
      </c>
      <c r="T27" s="55">
        <f>COUNTIFS($Q$8:$Q$59,"หญิง",$H$8:$H$59,"ผ")</f>
        <v>0</v>
      </c>
      <c r="U27" s="55" t="e">
        <f>(T27*100)/X27</f>
        <v>#DIV/0!</v>
      </c>
      <c r="V27" s="55">
        <f>COUNTIFS($Q$8:$Q$59,"หญิง",$H$8:$H$59,"มผ")</f>
        <v>0</v>
      </c>
      <c r="W27" s="55" t="e">
        <f>(V27*100)/X27</f>
        <v>#DIV/0!</v>
      </c>
      <c r="X27" s="55">
        <f>T27+V27</f>
        <v>0</v>
      </c>
      <c r="Y27" s="7"/>
      <c r="Z27" s="7"/>
      <c r="AA27" s="7"/>
      <c r="AB27" s="7"/>
      <c r="AC27" s="7"/>
      <c r="AD27" s="3"/>
      <c r="AE27" s="3"/>
      <c r="AF27" s="3"/>
      <c r="AG27" s="3"/>
      <c r="AH27" s="3"/>
      <c r="AI27" s="3"/>
    </row>
    <row r="28" spans="1:35" ht="18" customHeight="1" x14ac:dyDescent="0.7">
      <c r="A28" s="3"/>
      <c r="B28" s="9">
        <v>21</v>
      </c>
      <c r="C28" s="71" t="s">
        <v>589</v>
      </c>
      <c r="D28" s="72" t="s">
        <v>3</v>
      </c>
      <c r="E28" s="73" t="s">
        <v>590</v>
      </c>
      <c r="F28" s="74" t="s">
        <v>591</v>
      </c>
      <c r="G28" s="38"/>
      <c r="H28" s="25" t="str">
        <f t="shared" si="1"/>
        <v/>
      </c>
      <c r="I28" s="17"/>
      <c r="J28" s="3"/>
      <c r="L28" s="3"/>
      <c r="M28" s="3"/>
      <c r="N28" s="3"/>
      <c r="O28" s="3"/>
      <c r="P28" s="16"/>
      <c r="Q28" s="10" t="str">
        <f t="shared" si="0"/>
        <v>หญิง</v>
      </c>
      <c r="R28" s="7"/>
      <c r="S28" s="55" t="s">
        <v>16</v>
      </c>
      <c r="T28" s="55">
        <f>SUM(T26:T27)</f>
        <v>0</v>
      </c>
      <c r="U28" s="55" t="e">
        <f>(T28*100)/X28</f>
        <v>#DIV/0!</v>
      </c>
      <c r="V28" s="55">
        <f>SUM(V26:V27)</f>
        <v>0</v>
      </c>
      <c r="W28" s="55" t="e">
        <f>(V28*100)/X28</f>
        <v>#DIV/0!</v>
      </c>
      <c r="X28" s="55">
        <f>T28+V28</f>
        <v>0</v>
      </c>
      <c r="Y28" s="7"/>
      <c r="Z28" s="7"/>
      <c r="AA28" s="7"/>
      <c r="AB28" s="7"/>
      <c r="AC28" s="7"/>
      <c r="AD28" s="3"/>
      <c r="AE28" s="3"/>
      <c r="AF28" s="3"/>
      <c r="AG28" s="3"/>
      <c r="AH28" s="3"/>
      <c r="AI28" s="3"/>
    </row>
    <row r="29" spans="1:35" ht="18" customHeight="1" x14ac:dyDescent="0.7">
      <c r="A29" s="3"/>
      <c r="B29" s="9">
        <v>22</v>
      </c>
      <c r="C29" s="71" t="s">
        <v>601</v>
      </c>
      <c r="D29" s="72" t="s">
        <v>3</v>
      </c>
      <c r="E29" s="73" t="s">
        <v>602</v>
      </c>
      <c r="F29" s="74" t="s">
        <v>603</v>
      </c>
      <c r="G29" s="38"/>
      <c r="H29" s="25" t="str">
        <f t="shared" si="1"/>
        <v/>
      </c>
      <c r="I29" s="17"/>
      <c r="J29" s="18"/>
      <c r="K29" s="17"/>
      <c r="L29" s="18"/>
      <c r="M29" s="3"/>
      <c r="N29" s="3"/>
      <c r="O29" s="3"/>
      <c r="P29" s="16"/>
      <c r="Q29" s="10" t="str">
        <f t="shared" si="0"/>
        <v>หญิง</v>
      </c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3"/>
      <c r="AE29" s="3"/>
      <c r="AF29" s="3"/>
      <c r="AG29" s="3"/>
      <c r="AH29" s="3"/>
      <c r="AI29" s="3"/>
    </row>
    <row r="30" spans="1:35" ht="18" customHeight="1" x14ac:dyDescent="0.7">
      <c r="A30" s="3"/>
      <c r="B30" s="9">
        <v>23</v>
      </c>
      <c r="C30" s="71" t="s">
        <v>618</v>
      </c>
      <c r="D30" s="72" t="s">
        <v>3</v>
      </c>
      <c r="E30" s="73" t="s">
        <v>425</v>
      </c>
      <c r="F30" s="74" t="s">
        <v>154</v>
      </c>
      <c r="G30" s="38"/>
      <c r="H30" s="25" t="str">
        <f t="shared" si="1"/>
        <v/>
      </c>
      <c r="I30" s="17"/>
      <c r="J30" s="18"/>
      <c r="K30" s="34" t="str">
        <f>กรอกข้อมูล!C5</f>
        <v>(นางกัญญาภรณ์  การะเกตุ)</v>
      </c>
      <c r="L30" s="18"/>
      <c r="M30" s="3"/>
      <c r="N30" s="3"/>
      <c r="O30" s="3"/>
      <c r="P30" s="16"/>
      <c r="Q30" s="10" t="str">
        <f t="shared" si="0"/>
        <v>หญิง</v>
      </c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3"/>
      <c r="AE30" s="3"/>
      <c r="AF30" s="3"/>
      <c r="AG30" s="3"/>
      <c r="AH30" s="3"/>
      <c r="AI30" s="3"/>
    </row>
    <row r="31" spans="1:35" ht="18" customHeight="1" x14ac:dyDescent="0.7">
      <c r="A31" s="3"/>
      <c r="B31" s="9">
        <v>24</v>
      </c>
      <c r="C31" s="71" t="s">
        <v>684</v>
      </c>
      <c r="D31" s="72" t="s">
        <v>3</v>
      </c>
      <c r="E31" s="73" t="s">
        <v>219</v>
      </c>
      <c r="F31" s="74" t="s">
        <v>685</v>
      </c>
      <c r="G31" s="38"/>
      <c r="H31" s="25" t="str">
        <f t="shared" si="1"/>
        <v/>
      </c>
      <c r="I31" s="17"/>
      <c r="J31" s="18"/>
      <c r="K31" s="17"/>
      <c r="L31" s="18"/>
      <c r="M31" s="3"/>
      <c r="N31" s="3"/>
      <c r="O31" s="3"/>
      <c r="P31" s="16"/>
      <c r="Q31" s="10" t="str">
        <f t="shared" si="0"/>
        <v>หญิง</v>
      </c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3"/>
      <c r="AE31" s="3"/>
      <c r="AF31" s="3"/>
      <c r="AG31" s="3"/>
      <c r="AH31" s="3"/>
      <c r="AI31" s="3"/>
    </row>
    <row r="32" spans="1:35" ht="18" customHeight="1" x14ac:dyDescent="0.7">
      <c r="A32" s="3"/>
      <c r="B32" s="9">
        <v>25</v>
      </c>
      <c r="C32" s="71" t="s">
        <v>689</v>
      </c>
      <c r="D32" s="72" t="s">
        <v>3</v>
      </c>
      <c r="E32" s="73" t="s">
        <v>225</v>
      </c>
      <c r="F32" s="74" t="s">
        <v>690</v>
      </c>
      <c r="G32" s="38"/>
      <c r="H32" s="25" t="str">
        <f t="shared" si="1"/>
        <v/>
      </c>
      <c r="I32" s="17"/>
      <c r="J32" s="18"/>
      <c r="K32" s="17"/>
      <c r="L32" s="18"/>
      <c r="M32" s="3"/>
      <c r="N32" s="3"/>
      <c r="O32" s="3"/>
      <c r="P32" s="16"/>
      <c r="Q32" s="10" t="str">
        <f t="shared" si="0"/>
        <v>หญิง</v>
      </c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3"/>
      <c r="AE32" s="3"/>
      <c r="AF32" s="3"/>
      <c r="AG32" s="3"/>
      <c r="AH32" s="3"/>
      <c r="AI32" s="3"/>
    </row>
    <row r="33" spans="1:35" ht="18" customHeight="1" x14ac:dyDescent="0.7">
      <c r="A33" s="3"/>
      <c r="B33" s="9">
        <v>26</v>
      </c>
      <c r="C33" s="71" t="s">
        <v>692</v>
      </c>
      <c r="D33" s="72" t="s">
        <v>3</v>
      </c>
      <c r="E33" s="73" t="s">
        <v>693</v>
      </c>
      <c r="F33" s="74" t="s">
        <v>694</v>
      </c>
      <c r="G33" s="38"/>
      <c r="H33" s="25" t="str">
        <f t="shared" si="1"/>
        <v/>
      </c>
      <c r="I33" s="17"/>
      <c r="J33" s="18"/>
      <c r="K33" s="17"/>
      <c r="L33" s="18"/>
      <c r="M33" s="3"/>
      <c r="N33" s="3"/>
      <c r="O33" s="3"/>
      <c r="P33" s="16"/>
      <c r="Q33" s="10" t="str">
        <f t="shared" si="0"/>
        <v>หญิง</v>
      </c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3"/>
      <c r="AE33" s="3"/>
      <c r="AF33" s="3"/>
      <c r="AG33" s="3"/>
      <c r="AH33" s="3"/>
      <c r="AI33" s="3"/>
    </row>
    <row r="34" spans="1:35" ht="18" customHeight="1" x14ac:dyDescent="0.7">
      <c r="A34" s="3"/>
      <c r="B34" s="9">
        <v>27</v>
      </c>
      <c r="C34" s="71" t="s">
        <v>698</v>
      </c>
      <c r="D34" s="72" t="s">
        <v>3</v>
      </c>
      <c r="E34" s="73" t="s">
        <v>699</v>
      </c>
      <c r="F34" s="74" t="s">
        <v>700</v>
      </c>
      <c r="G34" s="38"/>
      <c r="H34" s="25" t="str">
        <f t="shared" si="1"/>
        <v/>
      </c>
      <c r="I34" s="18"/>
      <c r="J34" s="18"/>
      <c r="K34" s="18"/>
      <c r="L34" s="18"/>
      <c r="M34" s="3"/>
      <c r="N34" s="3"/>
      <c r="O34" s="3"/>
      <c r="P34" s="16"/>
      <c r="Q34" s="10" t="str">
        <f t="shared" si="0"/>
        <v>หญิง</v>
      </c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3"/>
      <c r="AE34" s="3"/>
      <c r="AF34" s="3"/>
      <c r="AG34" s="3"/>
      <c r="AH34" s="3"/>
      <c r="AI34" s="3"/>
    </row>
    <row r="35" spans="1:35" ht="18" customHeight="1" x14ac:dyDescent="0.7">
      <c r="A35" s="3"/>
      <c r="B35" s="9">
        <v>28</v>
      </c>
      <c r="C35" s="71" t="s">
        <v>703</v>
      </c>
      <c r="D35" s="72" t="s">
        <v>3</v>
      </c>
      <c r="E35" s="73" t="s">
        <v>704</v>
      </c>
      <c r="F35" s="74" t="s">
        <v>705</v>
      </c>
      <c r="G35" s="38"/>
      <c r="H35" s="25" t="str">
        <f t="shared" si="1"/>
        <v/>
      </c>
      <c r="I35" s="18"/>
      <c r="J35" s="18"/>
      <c r="K35" s="18"/>
      <c r="L35" s="18"/>
      <c r="M35" s="3"/>
      <c r="N35" s="3"/>
      <c r="O35" s="3"/>
      <c r="P35" s="16"/>
      <c r="Q35" s="10" t="str">
        <f t="shared" si="0"/>
        <v>หญิง</v>
      </c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3"/>
      <c r="AE35" s="3"/>
      <c r="AF35" s="3"/>
      <c r="AG35" s="3"/>
      <c r="AH35" s="3"/>
      <c r="AI35" s="3"/>
    </row>
    <row r="36" spans="1:35" ht="18" customHeight="1" x14ac:dyDescent="0.7">
      <c r="A36" s="3"/>
      <c r="B36" s="9">
        <v>29</v>
      </c>
      <c r="C36" s="71" t="s">
        <v>711</v>
      </c>
      <c r="D36" s="72" t="s">
        <v>3</v>
      </c>
      <c r="E36" s="73" t="s">
        <v>712</v>
      </c>
      <c r="F36" s="74" t="s">
        <v>713</v>
      </c>
      <c r="G36" s="38"/>
      <c r="H36" s="25" t="str">
        <f t="shared" si="1"/>
        <v/>
      </c>
      <c r="I36" s="18"/>
      <c r="J36" s="18"/>
      <c r="K36" s="18"/>
      <c r="L36" s="18"/>
      <c r="M36" s="3"/>
      <c r="N36" s="3"/>
      <c r="O36" s="3"/>
      <c r="P36" s="16"/>
      <c r="Q36" s="103" t="str">
        <f t="shared" si="0"/>
        <v>หญิง</v>
      </c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3"/>
      <c r="AE36" s="3"/>
      <c r="AF36" s="3"/>
      <c r="AG36" s="3"/>
      <c r="AH36" s="3"/>
      <c r="AI36" s="3"/>
    </row>
    <row r="37" spans="1:35" ht="18" customHeight="1" x14ac:dyDescent="0.7">
      <c r="A37" s="3"/>
      <c r="B37" s="9">
        <v>30</v>
      </c>
      <c r="C37" s="71" t="s">
        <v>717</v>
      </c>
      <c r="D37" s="72" t="s">
        <v>3</v>
      </c>
      <c r="E37" s="73" t="s">
        <v>718</v>
      </c>
      <c r="F37" s="74" t="s">
        <v>154</v>
      </c>
      <c r="G37" s="38"/>
      <c r="H37" s="25" t="str">
        <f t="shared" si="1"/>
        <v/>
      </c>
      <c r="I37" s="18"/>
      <c r="J37" s="18"/>
      <c r="K37" s="18"/>
      <c r="L37" s="18"/>
      <c r="M37" s="3"/>
      <c r="N37" s="3"/>
      <c r="O37" s="3"/>
      <c r="P37" s="16"/>
      <c r="Q37" s="103" t="str">
        <f t="shared" si="0"/>
        <v>หญิง</v>
      </c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3"/>
      <c r="AE37" s="3"/>
      <c r="AF37" s="3"/>
      <c r="AG37" s="3"/>
      <c r="AH37" s="3"/>
      <c r="AI37" s="3"/>
    </row>
    <row r="38" spans="1:35" ht="18" customHeight="1" x14ac:dyDescent="0.7">
      <c r="A38" s="3"/>
      <c r="B38" s="39">
        <v>31</v>
      </c>
      <c r="C38" s="71" t="s">
        <v>719</v>
      </c>
      <c r="D38" s="72" t="s">
        <v>3</v>
      </c>
      <c r="E38" s="73" t="s">
        <v>720</v>
      </c>
      <c r="F38" s="74" t="s">
        <v>721</v>
      </c>
      <c r="G38" s="38"/>
      <c r="H38" s="25" t="str">
        <f t="shared" si="1"/>
        <v/>
      </c>
      <c r="I38" s="3"/>
      <c r="J38" s="3"/>
      <c r="K38" s="3"/>
      <c r="L38" s="3"/>
      <c r="M38" s="3"/>
      <c r="N38" s="3"/>
      <c r="O38" s="3"/>
      <c r="P38" s="16"/>
      <c r="Q38" s="103" t="str">
        <f t="shared" si="0"/>
        <v>หญิง</v>
      </c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3"/>
      <c r="AE38" s="3"/>
      <c r="AF38" s="3"/>
      <c r="AG38" s="3"/>
      <c r="AH38" s="3"/>
      <c r="AI38" s="3"/>
    </row>
    <row r="39" spans="1:35" ht="18" customHeight="1" x14ac:dyDescent="0.7">
      <c r="A39" s="3"/>
      <c r="B39" s="9">
        <v>32</v>
      </c>
      <c r="C39" s="75" t="s">
        <v>787</v>
      </c>
      <c r="D39" s="72" t="s">
        <v>3</v>
      </c>
      <c r="E39" s="76" t="s">
        <v>788</v>
      </c>
      <c r="F39" s="77" t="s">
        <v>789</v>
      </c>
      <c r="G39" s="38"/>
      <c r="H39" s="25" t="str">
        <f t="shared" si="1"/>
        <v/>
      </c>
      <c r="I39" s="3"/>
      <c r="J39" s="3"/>
      <c r="K39" s="3"/>
      <c r="L39" s="3"/>
      <c r="M39" s="3"/>
      <c r="N39" s="3"/>
      <c r="O39" s="3"/>
      <c r="P39" s="16"/>
      <c r="Q39" s="103" t="str">
        <f t="shared" si="0"/>
        <v>หญิง</v>
      </c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3"/>
      <c r="AE39" s="3"/>
      <c r="AF39" s="3"/>
      <c r="AG39" s="3"/>
      <c r="AH39" s="3"/>
      <c r="AI39" s="3"/>
    </row>
    <row r="40" spans="1:35" ht="16.5" customHeight="1" x14ac:dyDescent="0.7">
      <c r="A40" s="3"/>
      <c r="B40" s="9">
        <v>33</v>
      </c>
      <c r="C40" s="71"/>
      <c r="D40" s="72"/>
      <c r="E40" s="73"/>
      <c r="F40" s="74"/>
      <c r="G40" s="38"/>
      <c r="H40" s="25" t="str">
        <f t="shared" si="1"/>
        <v/>
      </c>
      <c r="I40" s="3"/>
      <c r="J40" s="3"/>
      <c r="K40" s="3"/>
      <c r="L40" s="3"/>
      <c r="M40" s="3"/>
      <c r="N40" s="3"/>
      <c r="O40" s="3"/>
      <c r="P40" s="16"/>
      <c r="Q40" s="103" t="b">
        <f t="shared" si="0"/>
        <v>0</v>
      </c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3"/>
      <c r="AE40" s="3"/>
      <c r="AF40" s="3"/>
      <c r="AG40" s="3"/>
      <c r="AH40" s="3"/>
      <c r="AI40" s="3"/>
    </row>
    <row r="41" spans="1:35" ht="16.5" customHeight="1" x14ac:dyDescent="0.7">
      <c r="A41" s="3"/>
      <c r="B41" s="9">
        <v>34</v>
      </c>
      <c r="C41" s="75"/>
      <c r="D41" s="72"/>
      <c r="E41" s="76"/>
      <c r="F41" s="77"/>
      <c r="G41" s="38"/>
      <c r="H41" s="25" t="str">
        <f t="shared" si="1"/>
        <v/>
      </c>
      <c r="I41" s="3"/>
      <c r="J41" s="3"/>
      <c r="K41" s="3"/>
      <c r="L41" s="3"/>
      <c r="M41" s="3"/>
      <c r="N41" s="3"/>
      <c r="O41" s="3"/>
      <c r="P41" s="16"/>
      <c r="Q41" s="103" t="b">
        <f t="shared" si="0"/>
        <v>0</v>
      </c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3"/>
      <c r="AE41" s="3"/>
      <c r="AF41" s="3"/>
      <c r="AG41" s="3"/>
      <c r="AH41" s="3"/>
      <c r="AI41" s="3"/>
    </row>
    <row r="42" spans="1:35" ht="16.5" customHeight="1" x14ac:dyDescent="0.7">
      <c r="A42" s="3"/>
      <c r="B42" s="9">
        <v>35</v>
      </c>
      <c r="C42" s="71"/>
      <c r="D42" s="72"/>
      <c r="E42" s="73"/>
      <c r="F42" s="74"/>
      <c r="G42" s="38"/>
      <c r="H42" s="25" t="str">
        <f t="shared" si="1"/>
        <v/>
      </c>
      <c r="I42" s="3"/>
      <c r="J42" s="3"/>
      <c r="K42" s="3"/>
      <c r="L42" s="3"/>
      <c r="M42" s="3"/>
      <c r="N42" s="3"/>
      <c r="O42" s="3"/>
      <c r="P42" s="16"/>
      <c r="Q42" s="103" t="b">
        <f t="shared" si="0"/>
        <v>0</v>
      </c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3"/>
      <c r="AE42" s="3"/>
      <c r="AF42" s="3"/>
      <c r="AG42" s="3"/>
      <c r="AH42" s="3"/>
      <c r="AI42" s="3"/>
    </row>
    <row r="43" spans="1:35" ht="16.5" customHeight="1" x14ac:dyDescent="0.7">
      <c r="A43" s="3"/>
      <c r="B43" s="9">
        <v>36</v>
      </c>
      <c r="C43" s="75"/>
      <c r="D43" s="72"/>
      <c r="E43" s="76"/>
      <c r="F43" s="77"/>
      <c r="G43" s="38"/>
      <c r="H43" s="25" t="str">
        <f t="shared" si="1"/>
        <v/>
      </c>
      <c r="I43" s="3"/>
      <c r="J43" s="3"/>
      <c r="K43" s="3"/>
      <c r="L43" s="3"/>
      <c r="M43" s="3"/>
      <c r="N43" s="3"/>
      <c r="O43" s="3"/>
      <c r="P43" s="16"/>
      <c r="Q43" s="103" t="b">
        <f t="shared" si="0"/>
        <v>0</v>
      </c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3"/>
      <c r="AE43" s="3"/>
      <c r="AF43" s="3"/>
      <c r="AG43" s="3"/>
      <c r="AH43" s="3"/>
      <c r="AI43" s="3"/>
    </row>
    <row r="44" spans="1:35" ht="16.5" customHeight="1" x14ac:dyDescent="0.7">
      <c r="A44" s="3"/>
      <c r="B44" s="9">
        <v>37</v>
      </c>
      <c r="C44" s="71"/>
      <c r="D44" s="72"/>
      <c r="E44" s="73"/>
      <c r="F44" s="74"/>
      <c r="G44" s="38"/>
      <c r="H44" s="25" t="str">
        <f t="shared" si="1"/>
        <v/>
      </c>
      <c r="I44" s="3"/>
      <c r="J44" s="3"/>
      <c r="K44" s="3"/>
      <c r="L44" s="3"/>
      <c r="M44" s="3"/>
      <c r="N44" s="3"/>
      <c r="O44" s="3"/>
      <c r="P44" s="16"/>
      <c r="Q44" s="103" t="b">
        <f t="shared" si="0"/>
        <v>0</v>
      </c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3"/>
      <c r="AE44" s="3"/>
      <c r="AF44" s="3"/>
      <c r="AG44" s="3"/>
      <c r="AH44" s="3"/>
      <c r="AI44" s="3"/>
    </row>
    <row r="45" spans="1:35" ht="16.5" customHeight="1" x14ac:dyDescent="0.7">
      <c r="A45" s="3"/>
      <c r="B45" s="9">
        <v>38</v>
      </c>
      <c r="C45" s="75"/>
      <c r="D45" s="72"/>
      <c r="E45" s="76"/>
      <c r="F45" s="77"/>
      <c r="G45" s="38"/>
      <c r="H45" s="25" t="str">
        <f t="shared" si="1"/>
        <v/>
      </c>
      <c r="I45" s="3"/>
      <c r="J45" s="3"/>
      <c r="K45" s="3"/>
      <c r="L45" s="3"/>
      <c r="M45" s="3"/>
      <c r="N45" s="3"/>
      <c r="O45" s="3"/>
      <c r="P45" s="16"/>
      <c r="Q45" s="103" t="b">
        <f t="shared" si="0"/>
        <v>0</v>
      </c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3"/>
      <c r="AE45" s="3"/>
      <c r="AF45" s="3"/>
      <c r="AG45" s="3"/>
      <c r="AH45" s="3"/>
      <c r="AI45" s="3"/>
    </row>
    <row r="46" spans="1:35" ht="16.5" customHeight="1" x14ac:dyDescent="0.7">
      <c r="A46" s="3"/>
      <c r="B46" s="9">
        <v>39</v>
      </c>
      <c r="C46" s="71"/>
      <c r="D46" s="72"/>
      <c r="E46" s="73"/>
      <c r="F46" s="74"/>
      <c r="G46" s="38"/>
      <c r="H46" s="25" t="str">
        <f t="shared" si="1"/>
        <v/>
      </c>
      <c r="I46" s="3"/>
      <c r="J46" s="3"/>
      <c r="K46" s="3"/>
      <c r="L46" s="3"/>
      <c r="M46" s="3"/>
      <c r="N46" s="3"/>
      <c r="O46" s="3"/>
      <c r="P46" s="16"/>
      <c r="Q46" s="103" t="b">
        <f t="shared" si="0"/>
        <v>0</v>
      </c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3"/>
      <c r="AE46" s="3"/>
      <c r="AF46" s="3"/>
      <c r="AG46" s="3"/>
      <c r="AH46" s="3"/>
      <c r="AI46" s="3"/>
    </row>
    <row r="47" spans="1:35" ht="16.5" customHeight="1" x14ac:dyDescent="0.7">
      <c r="A47" s="3"/>
      <c r="B47" s="9">
        <v>40</v>
      </c>
      <c r="C47" s="75"/>
      <c r="D47" s="72"/>
      <c r="E47" s="76"/>
      <c r="F47" s="77"/>
      <c r="G47" s="38"/>
      <c r="H47" s="25" t="str">
        <f t="shared" si="1"/>
        <v/>
      </c>
      <c r="I47" s="3"/>
      <c r="J47" s="3"/>
      <c r="K47" s="3"/>
      <c r="L47" s="3"/>
      <c r="M47" s="3"/>
      <c r="N47" s="3"/>
      <c r="O47" s="3"/>
      <c r="P47" s="16"/>
      <c r="Q47" s="103" t="b">
        <f t="shared" si="0"/>
        <v>0</v>
      </c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3"/>
      <c r="AE47" s="3"/>
      <c r="AF47" s="3"/>
      <c r="AG47" s="3"/>
      <c r="AH47" s="3"/>
      <c r="AI47" s="3"/>
    </row>
    <row r="48" spans="1:35" ht="15.75" customHeight="1" x14ac:dyDescent="0.7">
      <c r="A48" s="3"/>
      <c r="B48" s="9">
        <v>41</v>
      </c>
      <c r="C48" s="71"/>
      <c r="D48" s="72"/>
      <c r="E48" s="73"/>
      <c r="F48" s="74"/>
      <c r="G48" s="38"/>
      <c r="H48" s="25" t="str">
        <f t="shared" si="1"/>
        <v/>
      </c>
      <c r="I48" s="3"/>
      <c r="J48" s="3"/>
      <c r="K48" s="3"/>
      <c r="L48" s="3"/>
      <c r="M48" s="3"/>
      <c r="N48" s="3"/>
      <c r="O48" s="3"/>
      <c r="P48" s="16"/>
      <c r="Q48" s="103" t="b">
        <f t="shared" si="0"/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ht="16.5" customHeight="1" x14ac:dyDescent="0.7">
      <c r="A49" s="3"/>
      <c r="B49" s="9">
        <v>42</v>
      </c>
      <c r="C49" s="9"/>
      <c r="D49" s="86"/>
      <c r="E49" s="86"/>
      <c r="F49" s="74"/>
      <c r="G49" s="38"/>
      <c r="H49" s="25" t="str">
        <f t="shared" si="1"/>
        <v/>
      </c>
      <c r="I49" s="3"/>
      <c r="J49" s="3"/>
      <c r="K49" s="3"/>
      <c r="L49" s="3"/>
      <c r="M49" s="3"/>
      <c r="N49" s="3"/>
      <c r="O49" s="3"/>
      <c r="P49" s="16"/>
      <c r="Q49" s="10" t="b">
        <f t="shared" ref="Q49:Q52" si="5">IF(LEFT(D49,7)="เด็กชาย","ชาย",IF(LEFT(D49,8)="เด็กหญิง","หญิง",IF(LEFT(D49,3)="นาย","ชาย",IF(LEFT(D49,6)="นางสาว","หญิง"))))</f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ht="16.5" customHeight="1" x14ac:dyDescent="0.7">
      <c r="A50" s="3"/>
      <c r="B50" s="9">
        <v>43</v>
      </c>
      <c r="C50" s="71"/>
      <c r="D50" s="72"/>
      <c r="E50" s="73"/>
      <c r="F50" s="74"/>
      <c r="G50" s="38"/>
      <c r="H50" s="25" t="str">
        <f t="shared" si="1"/>
        <v/>
      </c>
      <c r="I50" s="3"/>
      <c r="J50" s="3"/>
      <c r="K50" s="3"/>
      <c r="L50" s="3"/>
      <c r="M50" s="3"/>
      <c r="N50" s="3"/>
      <c r="O50" s="3"/>
      <c r="P50" s="16"/>
      <c r="Q50" s="10" t="b">
        <f t="shared" si="5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spans="1:35" ht="16.5" customHeight="1" x14ac:dyDescent="0.7">
      <c r="A51" s="3"/>
      <c r="B51" s="9">
        <v>44</v>
      </c>
      <c r="C51" s="9"/>
      <c r="D51" s="47"/>
      <c r="E51" s="47"/>
      <c r="F51" s="48"/>
      <c r="G51" s="38"/>
      <c r="H51" s="25" t="str">
        <f t="shared" si="1"/>
        <v/>
      </c>
      <c r="I51" s="3"/>
      <c r="J51" s="3"/>
      <c r="K51" s="3"/>
      <c r="L51" s="3"/>
      <c r="M51" s="3"/>
      <c r="N51" s="3"/>
      <c r="O51" s="3"/>
      <c r="P51" s="16"/>
      <c r="Q51" s="10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pans="1:35" ht="16.5" customHeight="1" x14ac:dyDescent="0.7">
      <c r="A52" s="3"/>
      <c r="B52" s="9">
        <v>45</v>
      </c>
      <c r="C52" s="71"/>
      <c r="D52" s="31"/>
      <c r="E52" s="32"/>
      <c r="F52" s="33"/>
      <c r="G52" s="38"/>
      <c r="H52" s="25" t="str">
        <f t="shared" si="1"/>
        <v/>
      </c>
      <c r="I52" s="3"/>
      <c r="J52" s="3"/>
      <c r="K52" s="3"/>
      <c r="L52" s="3"/>
      <c r="M52" s="3"/>
      <c r="N52" s="3"/>
      <c r="O52" s="3"/>
      <c r="P52" s="16"/>
      <c r="Q52" s="10" t="b">
        <f t="shared" si="5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1:35" ht="17.399999999999999" customHeight="1" x14ac:dyDescent="0.7">
      <c r="A53" s="3"/>
      <c r="B53" s="9">
        <v>46</v>
      </c>
      <c r="C53" s="71"/>
      <c r="D53" s="31"/>
      <c r="E53" s="32"/>
      <c r="F53" s="33"/>
      <c r="G53" s="38"/>
      <c r="H53" s="25" t="str">
        <f t="shared" si="1"/>
        <v/>
      </c>
      <c r="I53" s="3"/>
      <c r="J53" s="3"/>
      <c r="K53" s="3"/>
      <c r="L53" s="3"/>
      <c r="M53" s="3"/>
      <c r="N53" s="3"/>
      <c r="O53" s="3"/>
      <c r="P53" s="16"/>
      <c r="Q53" s="10" t="b">
        <f t="shared" ref="Q53" si="6">IF(LEFT(D53,7)="เด็กชาย","ชาย",IF(LEFT(D53,8)="เด็กหญิง","หญิง",IF(LEFT(D53,3)="นาย","ชาย",IF(LEFT(D53,6)="นางสาว","หญิง"))))</f>
        <v>0</v>
      </c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spans="1:3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3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1:3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1:3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pans="1:3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spans="1:3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pans="1:3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spans="1:3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spans="1:3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spans="1:3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spans="1:3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</row>
    <row r="65" spans="1:3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</row>
    <row r="66" spans="1:3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</row>
    <row r="67" spans="1:35" x14ac:dyDescent="0.25">
      <c r="A67" s="3"/>
      <c r="B67" s="3"/>
      <c r="C67" s="3" t="s">
        <v>12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</row>
    <row r="68" spans="1:35" x14ac:dyDescent="0.25">
      <c r="A68" s="3"/>
      <c r="B68" s="3"/>
      <c r="C68" s="3" t="s">
        <v>17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</row>
    <row r="69" spans="1:35" x14ac:dyDescent="0.25">
      <c r="A69" s="3"/>
      <c r="B69" s="3"/>
      <c r="C69" s="3" t="s">
        <v>169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</row>
    <row r="70" spans="1:35" x14ac:dyDescent="0.25">
      <c r="A70" s="3"/>
      <c r="B70" s="3"/>
      <c r="C70" s="3" t="s">
        <v>170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</row>
    <row r="71" spans="1:3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</row>
    <row r="72" spans="1:3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</row>
    <row r="73" spans="1:3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</row>
    <row r="74" spans="1:3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</row>
    <row r="75" spans="1:3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</row>
    <row r="76" spans="1:3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</row>
    <row r="77" spans="1:3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</row>
    <row r="78" spans="1:3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</row>
    <row r="79" spans="1:3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</row>
    <row r="80" spans="1:3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spans="1:3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</row>
    <row r="82" spans="1:3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</row>
    <row r="83" spans="1:3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</row>
    <row r="84" spans="1:3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</row>
    <row r="85" spans="1:3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</row>
    <row r="86" spans="1:3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</row>
    <row r="87" spans="1:3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</row>
    <row r="88" spans="1:3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</row>
    <row r="89" spans="1:3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</row>
    <row r="90" spans="1:3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</row>
    <row r="91" spans="1:3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</row>
    <row r="92" spans="1:3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</row>
    <row r="93" spans="1:35" x14ac:dyDescent="0.25"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</row>
    <row r="94" spans="1:35" x14ac:dyDescent="0.25"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</row>
    <row r="95" spans="1:35" x14ac:dyDescent="0.25"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</row>
    <row r="96" spans="1:35" x14ac:dyDescent="0.25"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</row>
    <row r="97" spans="6:35" x14ac:dyDescent="0.25"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</row>
    <row r="98" spans="6:35" x14ac:dyDescent="0.25"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</row>
    <row r="99" spans="6:35" x14ac:dyDescent="0.25"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</row>
    <row r="100" spans="6:35" x14ac:dyDescent="0.25"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</row>
    <row r="101" spans="6:35" x14ac:dyDescent="0.25"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</row>
    <row r="102" spans="6:35" x14ac:dyDescent="0.25"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</row>
    <row r="103" spans="6:35" x14ac:dyDescent="0.25"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</row>
    <row r="104" spans="6:35" x14ac:dyDescent="0.25"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</row>
    <row r="105" spans="6:35" x14ac:dyDescent="0.25"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</row>
    <row r="106" spans="6:35" x14ac:dyDescent="0.25"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</row>
    <row r="107" spans="6:35" x14ac:dyDescent="0.25"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</row>
    <row r="108" spans="6:35" x14ac:dyDescent="0.25"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</row>
    <row r="109" spans="6:35" x14ac:dyDescent="0.25"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</row>
    <row r="110" spans="6:35" x14ac:dyDescent="0.25"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</row>
    <row r="111" spans="6:35" x14ac:dyDescent="0.25"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</row>
    <row r="112" spans="6:35" x14ac:dyDescent="0.25"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</row>
    <row r="113" spans="6:17" x14ac:dyDescent="0.25"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6:17" x14ac:dyDescent="0.25"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6:17" x14ac:dyDescent="0.25"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</sheetData>
  <sheetProtection sheet="1" objects="1" scenarios="1"/>
  <mergeCells count="33">
    <mergeCell ref="S17:T17"/>
    <mergeCell ref="T22:V22"/>
    <mergeCell ref="S18:AC18"/>
    <mergeCell ref="S23:T23"/>
    <mergeCell ref="U23:V23"/>
    <mergeCell ref="Z23:AC23"/>
    <mergeCell ref="W23:Y23"/>
    <mergeCell ref="T15:V15"/>
    <mergeCell ref="W15:Y15"/>
    <mergeCell ref="Z15:AC15"/>
    <mergeCell ref="T13:V13"/>
    <mergeCell ref="W13:Y13"/>
    <mergeCell ref="Z13:AC13"/>
    <mergeCell ref="T14:V14"/>
    <mergeCell ref="W14:Y14"/>
    <mergeCell ref="Z14:AC14"/>
    <mergeCell ref="M19:M22"/>
    <mergeCell ref="M23:M25"/>
    <mergeCell ref="D6:F7"/>
    <mergeCell ref="G6:G7"/>
    <mergeCell ref="H6:H7"/>
    <mergeCell ref="I6:I7"/>
    <mergeCell ref="J6:J7"/>
    <mergeCell ref="K6:K7"/>
    <mergeCell ref="L6:L7"/>
    <mergeCell ref="J14:J15"/>
    <mergeCell ref="K14:K15"/>
    <mergeCell ref="L14:L15"/>
    <mergeCell ref="B6:B7"/>
    <mergeCell ref="C6:C7"/>
    <mergeCell ref="B4:N4"/>
    <mergeCell ref="B5:N5"/>
    <mergeCell ref="M16:M18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3" xr:uid="{00000000-0002-0000-0100-000000000000}">
      <formula1>0</formula1>
      <formula2>100</formula2>
    </dataValidation>
    <dataValidation type="list" allowBlank="1" showInputMessage="1" showErrorMessage="1" sqref="P8:P53" xr:uid="{00000000-0002-0000-01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4" orientation="portrait" blackAndWhite="1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E438"/>
  <sheetViews>
    <sheetView showGridLines="0" zoomScaleNormal="100" workbookViewId="0">
      <selection activeCell="G8" sqref="G8"/>
    </sheetView>
  </sheetViews>
  <sheetFormatPr defaultRowHeight="13.8" x14ac:dyDescent="0.25"/>
  <cols>
    <col min="1" max="1" width="2.296875" customWidth="1"/>
    <col min="2" max="2" width="4.59765625" bestFit="1" customWidth="1"/>
    <col min="3" max="3" width="9.69921875" customWidth="1"/>
    <col min="4" max="4" width="7" customWidth="1"/>
    <col min="5" max="5" width="8.3984375" bestFit="1" customWidth="1"/>
    <col min="6" max="6" width="9.8984375" customWidth="1"/>
    <col min="7" max="7" width="6" bestFit="1" customWidth="1"/>
    <col min="8" max="8" width="11.09765625" customWidth="1"/>
    <col min="9" max="9" width="1.3984375" customWidth="1"/>
    <col min="10" max="10" width="9.3984375" bestFit="1" customWidth="1"/>
    <col min="11" max="12" width="5.296875" customWidth="1"/>
    <col min="13" max="13" width="12.59765625" customWidth="1"/>
    <col min="14" max="15" width="3.3984375" customWidth="1"/>
    <col min="18" max="18" width="5.59765625" customWidth="1"/>
    <col min="19" max="19" width="9.296875" customWidth="1"/>
    <col min="20" max="20" width="7.09765625" customWidth="1"/>
    <col min="21" max="30" width="5.59765625" customWidth="1"/>
    <col min="260" max="260" width="2.296875" customWidth="1"/>
    <col min="261" max="261" width="4.59765625" bestFit="1" customWidth="1"/>
    <col min="262" max="262" width="10" customWidth="1"/>
    <col min="263" max="263" width="24.3984375" customWidth="1"/>
    <col min="264" max="264" width="6" bestFit="1" customWidth="1"/>
    <col min="265" max="265" width="9.3984375" bestFit="1" customWidth="1"/>
    <col min="266" max="266" width="1.69921875" customWidth="1"/>
    <col min="267" max="267" width="8.09765625" bestFit="1" customWidth="1"/>
    <col min="268" max="269" width="5.296875" customWidth="1"/>
    <col min="270" max="270" width="12.59765625" customWidth="1"/>
    <col min="271" max="271" width="3.3984375" customWidth="1"/>
    <col min="516" max="516" width="2.296875" customWidth="1"/>
    <col min="517" max="517" width="4.59765625" bestFit="1" customWidth="1"/>
    <col min="518" max="518" width="10" customWidth="1"/>
    <col min="519" max="519" width="24.3984375" customWidth="1"/>
    <col min="520" max="520" width="6" bestFit="1" customWidth="1"/>
    <col min="521" max="521" width="9.3984375" bestFit="1" customWidth="1"/>
    <col min="522" max="522" width="1.69921875" customWidth="1"/>
    <col min="523" max="523" width="8.09765625" bestFit="1" customWidth="1"/>
    <col min="524" max="525" width="5.296875" customWidth="1"/>
    <col min="526" max="526" width="12.59765625" customWidth="1"/>
    <col min="527" max="527" width="3.3984375" customWidth="1"/>
    <col min="772" max="772" width="2.296875" customWidth="1"/>
    <col min="773" max="773" width="4.59765625" bestFit="1" customWidth="1"/>
    <col min="774" max="774" width="10" customWidth="1"/>
    <col min="775" max="775" width="24.3984375" customWidth="1"/>
    <col min="776" max="776" width="6" bestFit="1" customWidth="1"/>
    <col min="777" max="777" width="9.3984375" bestFit="1" customWidth="1"/>
    <col min="778" max="778" width="1.69921875" customWidth="1"/>
    <col min="779" max="779" width="8.09765625" bestFit="1" customWidth="1"/>
    <col min="780" max="781" width="5.296875" customWidth="1"/>
    <col min="782" max="782" width="12.59765625" customWidth="1"/>
    <col min="783" max="783" width="3.3984375" customWidth="1"/>
    <col min="1028" max="1028" width="2.296875" customWidth="1"/>
    <col min="1029" max="1029" width="4.59765625" bestFit="1" customWidth="1"/>
    <col min="1030" max="1030" width="10" customWidth="1"/>
    <col min="1031" max="1031" width="24.3984375" customWidth="1"/>
    <col min="1032" max="1032" width="6" bestFit="1" customWidth="1"/>
    <col min="1033" max="1033" width="9.3984375" bestFit="1" customWidth="1"/>
    <col min="1034" max="1034" width="1.69921875" customWidth="1"/>
    <col min="1035" max="1035" width="8.09765625" bestFit="1" customWidth="1"/>
    <col min="1036" max="1037" width="5.296875" customWidth="1"/>
    <col min="1038" max="1038" width="12.59765625" customWidth="1"/>
    <col min="1039" max="1039" width="3.3984375" customWidth="1"/>
    <col min="1284" max="1284" width="2.296875" customWidth="1"/>
    <col min="1285" max="1285" width="4.59765625" bestFit="1" customWidth="1"/>
    <col min="1286" max="1286" width="10" customWidth="1"/>
    <col min="1287" max="1287" width="24.3984375" customWidth="1"/>
    <col min="1288" max="1288" width="6" bestFit="1" customWidth="1"/>
    <col min="1289" max="1289" width="9.3984375" bestFit="1" customWidth="1"/>
    <col min="1290" max="1290" width="1.69921875" customWidth="1"/>
    <col min="1291" max="1291" width="8.09765625" bestFit="1" customWidth="1"/>
    <col min="1292" max="1293" width="5.296875" customWidth="1"/>
    <col min="1294" max="1294" width="12.59765625" customWidth="1"/>
    <col min="1295" max="1295" width="3.3984375" customWidth="1"/>
    <col min="1540" max="1540" width="2.296875" customWidth="1"/>
    <col min="1541" max="1541" width="4.59765625" bestFit="1" customWidth="1"/>
    <col min="1542" max="1542" width="10" customWidth="1"/>
    <col min="1543" max="1543" width="24.3984375" customWidth="1"/>
    <col min="1544" max="1544" width="6" bestFit="1" customWidth="1"/>
    <col min="1545" max="1545" width="9.3984375" bestFit="1" customWidth="1"/>
    <col min="1546" max="1546" width="1.69921875" customWidth="1"/>
    <col min="1547" max="1547" width="8.09765625" bestFit="1" customWidth="1"/>
    <col min="1548" max="1549" width="5.296875" customWidth="1"/>
    <col min="1550" max="1550" width="12.59765625" customWidth="1"/>
    <col min="1551" max="1551" width="3.3984375" customWidth="1"/>
    <col min="1796" max="1796" width="2.296875" customWidth="1"/>
    <col min="1797" max="1797" width="4.59765625" bestFit="1" customWidth="1"/>
    <col min="1798" max="1798" width="10" customWidth="1"/>
    <col min="1799" max="1799" width="24.3984375" customWidth="1"/>
    <col min="1800" max="1800" width="6" bestFit="1" customWidth="1"/>
    <col min="1801" max="1801" width="9.3984375" bestFit="1" customWidth="1"/>
    <col min="1802" max="1802" width="1.69921875" customWidth="1"/>
    <col min="1803" max="1803" width="8.09765625" bestFit="1" customWidth="1"/>
    <col min="1804" max="1805" width="5.296875" customWidth="1"/>
    <col min="1806" max="1806" width="12.59765625" customWidth="1"/>
    <col min="1807" max="1807" width="3.3984375" customWidth="1"/>
    <col min="2052" max="2052" width="2.296875" customWidth="1"/>
    <col min="2053" max="2053" width="4.59765625" bestFit="1" customWidth="1"/>
    <col min="2054" max="2054" width="10" customWidth="1"/>
    <col min="2055" max="2055" width="24.3984375" customWidth="1"/>
    <col min="2056" max="2056" width="6" bestFit="1" customWidth="1"/>
    <col min="2057" max="2057" width="9.3984375" bestFit="1" customWidth="1"/>
    <col min="2058" max="2058" width="1.69921875" customWidth="1"/>
    <col min="2059" max="2059" width="8.09765625" bestFit="1" customWidth="1"/>
    <col min="2060" max="2061" width="5.296875" customWidth="1"/>
    <col min="2062" max="2062" width="12.59765625" customWidth="1"/>
    <col min="2063" max="2063" width="3.3984375" customWidth="1"/>
    <col min="2308" max="2308" width="2.296875" customWidth="1"/>
    <col min="2309" max="2309" width="4.59765625" bestFit="1" customWidth="1"/>
    <col min="2310" max="2310" width="10" customWidth="1"/>
    <col min="2311" max="2311" width="24.3984375" customWidth="1"/>
    <col min="2312" max="2312" width="6" bestFit="1" customWidth="1"/>
    <col min="2313" max="2313" width="9.3984375" bestFit="1" customWidth="1"/>
    <col min="2314" max="2314" width="1.69921875" customWidth="1"/>
    <col min="2315" max="2315" width="8.09765625" bestFit="1" customWidth="1"/>
    <col min="2316" max="2317" width="5.296875" customWidth="1"/>
    <col min="2318" max="2318" width="12.59765625" customWidth="1"/>
    <col min="2319" max="2319" width="3.3984375" customWidth="1"/>
    <col min="2564" max="2564" width="2.296875" customWidth="1"/>
    <col min="2565" max="2565" width="4.59765625" bestFit="1" customWidth="1"/>
    <col min="2566" max="2566" width="10" customWidth="1"/>
    <col min="2567" max="2567" width="24.3984375" customWidth="1"/>
    <col min="2568" max="2568" width="6" bestFit="1" customWidth="1"/>
    <col min="2569" max="2569" width="9.3984375" bestFit="1" customWidth="1"/>
    <col min="2570" max="2570" width="1.69921875" customWidth="1"/>
    <col min="2571" max="2571" width="8.09765625" bestFit="1" customWidth="1"/>
    <col min="2572" max="2573" width="5.296875" customWidth="1"/>
    <col min="2574" max="2574" width="12.59765625" customWidth="1"/>
    <col min="2575" max="2575" width="3.3984375" customWidth="1"/>
    <col min="2820" max="2820" width="2.296875" customWidth="1"/>
    <col min="2821" max="2821" width="4.59765625" bestFit="1" customWidth="1"/>
    <col min="2822" max="2822" width="10" customWidth="1"/>
    <col min="2823" max="2823" width="24.3984375" customWidth="1"/>
    <col min="2824" max="2824" width="6" bestFit="1" customWidth="1"/>
    <col min="2825" max="2825" width="9.3984375" bestFit="1" customWidth="1"/>
    <col min="2826" max="2826" width="1.69921875" customWidth="1"/>
    <col min="2827" max="2827" width="8.09765625" bestFit="1" customWidth="1"/>
    <col min="2828" max="2829" width="5.296875" customWidth="1"/>
    <col min="2830" max="2830" width="12.59765625" customWidth="1"/>
    <col min="2831" max="2831" width="3.3984375" customWidth="1"/>
    <col min="3076" max="3076" width="2.296875" customWidth="1"/>
    <col min="3077" max="3077" width="4.59765625" bestFit="1" customWidth="1"/>
    <col min="3078" max="3078" width="10" customWidth="1"/>
    <col min="3079" max="3079" width="24.3984375" customWidth="1"/>
    <col min="3080" max="3080" width="6" bestFit="1" customWidth="1"/>
    <col min="3081" max="3081" width="9.3984375" bestFit="1" customWidth="1"/>
    <col min="3082" max="3082" width="1.69921875" customWidth="1"/>
    <col min="3083" max="3083" width="8.09765625" bestFit="1" customWidth="1"/>
    <col min="3084" max="3085" width="5.296875" customWidth="1"/>
    <col min="3086" max="3086" width="12.59765625" customWidth="1"/>
    <col min="3087" max="3087" width="3.3984375" customWidth="1"/>
    <col min="3332" max="3332" width="2.296875" customWidth="1"/>
    <col min="3333" max="3333" width="4.59765625" bestFit="1" customWidth="1"/>
    <col min="3334" max="3334" width="10" customWidth="1"/>
    <col min="3335" max="3335" width="24.3984375" customWidth="1"/>
    <col min="3336" max="3336" width="6" bestFit="1" customWidth="1"/>
    <col min="3337" max="3337" width="9.3984375" bestFit="1" customWidth="1"/>
    <col min="3338" max="3338" width="1.69921875" customWidth="1"/>
    <col min="3339" max="3339" width="8.09765625" bestFit="1" customWidth="1"/>
    <col min="3340" max="3341" width="5.296875" customWidth="1"/>
    <col min="3342" max="3342" width="12.59765625" customWidth="1"/>
    <col min="3343" max="3343" width="3.3984375" customWidth="1"/>
    <col min="3588" max="3588" width="2.296875" customWidth="1"/>
    <col min="3589" max="3589" width="4.59765625" bestFit="1" customWidth="1"/>
    <col min="3590" max="3590" width="10" customWidth="1"/>
    <col min="3591" max="3591" width="24.3984375" customWidth="1"/>
    <col min="3592" max="3592" width="6" bestFit="1" customWidth="1"/>
    <col min="3593" max="3593" width="9.3984375" bestFit="1" customWidth="1"/>
    <col min="3594" max="3594" width="1.69921875" customWidth="1"/>
    <col min="3595" max="3595" width="8.09765625" bestFit="1" customWidth="1"/>
    <col min="3596" max="3597" width="5.296875" customWidth="1"/>
    <col min="3598" max="3598" width="12.59765625" customWidth="1"/>
    <col min="3599" max="3599" width="3.3984375" customWidth="1"/>
    <col min="3844" max="3844" width="2.296875" customWidth="1"/>
    <col min="3845" max="3845" width="4.59765625" bestFit="1" customWidth="1"/>
    <col min="3846" max="3846" width="10" customWidth="1"/>
    <col min="3847" max="3847" width="24.3984375" customWidth="1"/>
    <col min="3848" max="3848" width="6" bestFit="1" customWidth="1"/>
    <col min="3849" max="3849" width="9.3984375" bestFit="1" customWidth="1"/>
    <col min="3850" max="3850" width="1.69921875" customWidth="1"/>
    <col min="3851" max="3851" width="8.09765625" bestFit="1" customWidth="1"/>
    <col min="3852" max="3853" width="5.296875" customWidth="1"/>
    <col min="3854" max="3854" width="12.59765625" customWidth="1"/>
    <col min="3855" max="3855" width="3.3984375" customWidth="1"/>
    <col min="4100" max="4100" width="2.296875" customWidth="1"/>
    <col min="4101" max="4101" width="4.59765625" bestFit="1" customWidth="1"/>
    <col min="4102" max="4102" width="10" customWidth="1"/>
    <col min="4103" max="4103" width="24.3984375" customWidth="1"/>
    <col min="4104" max="4104" width="6" bestFit="1" customWidth="1"/>
    <col min="4105" max="4105" width="9.3984375" bestFit="1" customWidth="1"/>
    <col min="4106" max="4106" width="1.69921875" customWidth="1"/>
    <col min="4107" max="4107" width="8.09765625" bestFit="1" customWidth="1"/>
    <col min="4108" max="4109" width="5.296875" customWidth="1"/>
    <col min="4110" max="4110" width="12.59765625" customWidth="1"/>
    <col min="4111" max="4111" width="3.3984375" customWidth="1"/>
    <col min="4356" max="4356" width="2.296875" customWidth="1"/>
    <col min="4357" max="4357" width="4.59765625" bestFit="1" customWidth="1"/>
    <col min="4358" max="4358" width="10" customWidth="1"/>
    <col min="4359" max="4359" width="24.3984375" customWidth="1"/>
    <col min="4360" max="4360" width="6" bestFit="1" customWidth="1"/>
    <col min="4361" max="4361" width="9.3984375" bestFit="1" customWidth="1"/>
    <col min="4362" max="4362" width="1.69921875" customWidth="1"/>
    <col min="4363" max="4363" width="8.09765625" bestFit="1" customWidth="1"/>
    <col min="4364" max="4365" width="5.296875" customWidth="1"/>
    <col min="4366" max="4366" width="12.59765625" customWidth="1"/>
    <col min="4367" max="4367" width="3.3984375" customWidth="1"/>
    <col min="4612" max="4612" width="2.296875" customWidth="1"/>
    <col min="4613" max="4613" width="4.59765625" bestFit="1" customWidth="1"/>
    <col min="4614" max="4614" width="10" customWidth="1"/>
    <col min="4615" max="4615" width="24.3984375" customWidth="1"/>
    <col min="4616" max="4616" width="6" bestFit="1" customWidth="1"/>
    <col min="4617" max="4617" width="9.3984375" bestFit="1" customWidth="1"/>
    <col min="4618" max="4618" width="1.69921875" customWidth="1"/>
    <col min="4619" max="4619" width="8.09765625" bestFit="1" customWidth="1"/>
    <col min="4620" max="4621" width="5.296875" customWidth="1"/>
    <col min="4622" max="4622" width="12.59765625" customWidth="1"/>
    <col min="4623" max="4623" width="3.3984375" customWidth="1"/>
    <col min="4868" max="4868" width="2.296875" customWidth="1"/>
    <col min="4869" max="4869" width="4.59765625" bestFit="1" customWidth="1"/>
    <col min="4870" max="4870" width="10" customWidth="1"/>
    <col min="4871" max="4871" width="24.3984375" customWidth="1"/>
    <col min="4872" max="4872" width="6" bestFit="1" customWidth="1"/>
    <col min="4873" max="4873" width="9.3984375" bestFit="1" customWidth="1"/>
    <col min="4874" max="4874" width="1.69921875" customWidth="1"/>
    <col min="4875" max="4875" width="8.09765625" bestFit="1" customWidth="1"/>
    <col min="4876" max="4877" width="5.296875" customWidth="1"/>
    <col min="4878" max="4878" width="12.59765625" customWidth="1"/>
    <col min="4879" max="4879" width="3.3984375" customWidth="1"/>
    <col min="5124" max="5124" width="2.296875" customWidth="1"/>
    <col min="5125" max="5125" width="4.59765625" bestFit="1" customWidth="1"/>
    <col min="5126" max="5126" width="10" customWidth="1"/>
    <col min="5127" max="5127" width="24.3984375" customWidth="1"/>
    <col min="5128" max="5128" width="6" bestFit="1" customWidth="1"/>
    <col min="5129" max="5129" width="9.3984375" bestFit="1" customWidth="1"/>
    <col min="5130" max="5130" width="1.69921875" customWidth="1"/>
    <col min="5131" max="5131" width="8.09765625" bestFit="1" customWidth="1"/>
    <col min="5132" max="5133" width="5.296875" customWidth="1"/>
    <col min="5134" max="5134" width="12.59765625" customWidth="1"/>
    <col min="5135" max="5135" width="3.3984375" customWidth="1"/>
    <col min="5380" max="5380" width="2.296875" customWidth="1"/>
    <col min="5381" max="5381" width="4.59765625" bestFit="1" customWidth="1"/>
    <col min="5382" max="5382" width="10" customWidth="1"/>
    <col min="5383" max="5383" width="24.3984375" customWidth="1"/>
    <col min="5384" max="5384" width="6" bestFit="1" customWidth="1"/>
    <col min="5385" max="5385" width="9.3984375" bestFit="1" customWidth="1"/>
    <col min="5386" max="5386" width="1.69921875" customWidth="1"/>
    <col min="5387" max="5387" width="8.09765625" bestFit="1" customWidth="1"/>
    <col min="5388" max="5389" width="5.296875" customWidth="1"/>
    <col min="5390" max="5390" width="12.59765625" customWidth="1"/>
    <col min="5391" max="5391" width="3.3984375" customWidth="1"/>
    <col min="5636" max="5636" width="2.296875" customWidth="1"/>
    <col min="5637" max="5637" width="4.59765625" bestFit="1" customWidth="1"/>
    <col min="5638" max="5638" width="10" customWidth="1"/>
    <col min="5639" max="5639" width="24.3984375" customWidth="1"/>
    <col min="5640" max="5640" width="6" bestFit="1" customWidth="1"/>
    <col min="5641" max="5641" width="9.3984375" bestFit="1" customWidth="1"/>
    <col min="5642" max="5642" width="1.69921875" customWidth="1"/>
    <col min="5643" max="5643" width="8.09765625" bestFit="1" customWidth="1"/>
    <col min="5644" max="5645" width="5.296875" customWidth="1"/>
    <col min="5646" max="5646" width="12.59765625" customWidth="1"/>
    <col min="5647" max="5647" width="3.3984375" customWidth="1"/>
    <col min="5892" max="5892" width="2.296875" customWidth="1"/>
    <col min="5893" max="5893" width="4.59765625" bestFit="1" customWidth="1"/>
    <col min="5894" max="5894" width="10" customWidth="1"/>
    <col min="5895" max="5895" width="24.3984375" customWidth="1"/>
    <col min="5896" max="5896" width="6" bestFit="1" customWidth="1"/>
    <col min="5897" max="5897" width="9.3984375" bestFit="1" customWidth="1"/>
    <col min="5898" max="5898" width="1.69921875" customWidth="1"/>
    <col min="5899" max="5899" width="8.09765625" bestFit="1" customWidth="1"/>
    <col min="5900" max="5901" width="5.296875" customWidth="1"/>
    <col min="5902" max="5902" width="12.59765625" customWidth="1"/>
    <col min="5903" max="5903" width="3.3984375" customWidth="1"/>
    <col min="6148" max="6148" width="2.296875" customWidth="1"/>
    <col min="6149" max="6149" width="4.59765625" bestFit="1" customWidth="1"/>
    <col min="6150" max="6150" width="10" customWidth="1"/>
    <col min="6151" max="6151" width="24.3984375" customWidth="1"/>
    <col min="6152" max="6152" width="6" bestFit="1" customWidth="1"/>
    <col min="6153" max="6153" width="9.3984375" bestFit="1" customWidth="1"/>
    <col min="6154" max="6154" width="1.69921875" customWidth="1"/>
    <col min="6155" max="6155" width="8.09765625" bestFit="1" customWidth="1"/>
    <col min="6156" max="6157" width="5.296875" customWidth="1"/>
    <col min="6158" max="6158" width="12.59765625" customWidth="1"/>
    <col min="6159" max="6159" width="3.3984375" customWidth="1"/>
    <col min="6404" max="6404" width="2.296875" customWidth="1"/>
    <col min="6405" max="6405" width="4.59765625" bestFit="1" customWidth="1"/>
    <col min="6406" max="6406" width="10" customWidth="1"/>
    <col min="6407" max="6407" width="24.3984375" customWidth="1"/>
    <col min="6408" max="6408" width="6" bestFit="1" customWidth="1"/>
    <col min="6409" max="6409" width="9.3984375" bestFit="1" customWidth="1"/>
    <col min="6410" max="6410" width="1.69921875" customWidth="1"/>
    <col min="6411" max="6411" width="8.09765625" bestFit="1" customWidth="1"/>
    <col min="6412" max="6413" width="5.296875" customWidth="1"/>
    <col min="6414" max="6414" width="12.59765625" customWidth="1"/>
    <col min="6415" max="6415" width="3.3984375" customWidth="1"/>
    <col min="6660" max="6660" width="2.296875" customWidth="1"/>
    <col min="6661" max="6661" width="4.59765625" bestFit="1" customWidth="1"/>
    <col min="6662" max="6662" width="10" customWidth="1"/>
    <col min="6663" max="6663" width="24.3984375" customWidth="1"/>
    <col min="6664" max="6664" width="6" bestFit="1" customWidth="1"/>
    <col min="6665" max="6665" width="9.3984375" bestFit="1" customWidth="1"/>
    <col min="6666" max="6666" width="1.69921875" customWidth="1"/>
    <col min="6667" max="6667" width="8.09765625" bestFit="1" customWidth="1"/>
    <col min="6668" max="6669" width="5.296875" customWidth="1"/>
    <col min="6670" max="6670" width="12.59765625" customWidth="1"/>
    <col min="6671" max="6671" width="3.3984375" customWidth="1"/>
    <col min="6916" max="6916" width="2.296875" customWidth="1"/>
    <col min="6917" max="6917" width="4.59765625" bestFit="1" customWidth="1"/>
    <col min="6918" max="6918" width="10" customWidth="1"/>
    <col min="6919" max="6919" width="24.3984375" customWidth="1"/>
    <col min="6920" max="6920" width="6" bestFit="1" customWidth="1"/>
    <col min="6921" max="6921" width="9.3984375" bestFit="1" customWidth="1"/>
    <col min="6922" max="6922" width="1.69921875" customWidth="1"/>
    <col min="6923" max="6923" width="8.09765625" bestFit="1" customWidth="1"/>
    <col min="6924" max="6925" width="5.296875" customWidth="1"/>
    <col min="6926" max="6926" width="12.59765625" customWidth="1"/>
    <col min="6927" max="6927" width="3.3984375" customWidth="1"/>
    <col min="7172" max="7172" width="2.296875" customWidth="1"/>
    <col min="7173" max="7173" width="4.59765625" bestFit="1" customWidth="1"/>
    <col min="7174" max="7174" width="10" customWidth="1"/>
    <col min="7175" max="7175" width="24.3984375" customWidth="1"/>
    <col min="7176" max="7176" width="6" bestFit="1" customWidth="1"/>
    <col min="7177" max="7177" width="9.3984375" bestFit="1" customWidth="1"/>
    <col min="7178" max="7178" width="1.69921875" customWidth="1"/>
    <col min="7179" max="7179" width="8.09765625" bestFit="1" customWidth="1"/>
    <col min="7180" max="7181" width="5.296875" customWidth="1"/>
    <col min="7182" max="7182" width="12.59765625" customWidth="1"/>
    <col min="7183" max="7183" width="3.3984375" customWidth="1"/>
    <col min="7428" max="7428" width="2.296875" customWidth="1"/>
    <col min="7429" max="7429" width="4.59765625" bestFit="1" customWidth="1"/>
    <col min="7430" max="7430" width="10" customWidth="1"/>
    <col min="7431" max="7431" width="24.3984375" customWidth="1"/>
    <col min="7432" max="7432" width="6" bestFit="1" customWidth="1"/>
    <col min="7433" max="7433" width="9.3984375" bestFit="1" customWidth="1"/>
    <col min="7434" max="7434" width="1.69921875" customWidth="1"/>
    <col min="7435" max="7435" width="8.09765625" bestFit="1" customWidth="1"/>
    <col min="7436" max="7437" width="5.296875" customWidth="1"/>
    <col min="7438" max="7438" width="12.59765625" customWidth="1"/>
    <col min="7439" max="7439" width="3.3984375" customWidth="1"/>
    <col min="7684" max="7684" width="2.296875" customWidth="1"/>
    <col min="7685" max="7685" width="4.59765625" bestFit="1" customWidth="1"/>
    <col min="7686" max="7686" width="10" customWidth="1"/>
    <col min="7687" max="7687" width="24.3984375" customWidth="1"/>
    <col min="7688" max="7688" width="6" bestFit="1" customWidth="1"/>
    <col min="7689" max="7689" width="9.3984375" bestFit="1" customWidth="1"/>
    <col min="7690" max="7690" width="1.69921875" customWidth="1"/>
    <col min="7691" max="7691" width="8.09765625" bestFit="1" customWidth="1"/>
    <col min="7692" max="7693" width="5.296875" customWidth="1"/>
    <col min="7694" max="7694" width="12.59765625" customWidth="1"/>
    <col min="7695" max="7695" width="3.3984375" customWidth="1"/>
    <col min="7940" max="7940" width="2.296875" customWidth="1"/>
    <col min="7941" max="7941" width="4.59765625" bestFit="1" customWidth="1"/>
    <col min="7942" max="7942" width="10" customWidth="1"/>
    <col min="7943" max="7943" width="24.3984375" customWidth="1"/>
    <col min="7944" max="7944" width="6" bestFit="1" customWidth="1"/>
    <col min="7945" max="7945" width="9.3984375" bestFit="1" customWidth="1"/>
    <col min="7946" max="7946" width="1.69921875" customWidth="1"/>
    <col min="7947" max="7947" width="8.09765625" bestFit="1" customWidth="1"/>
    <col min="7948" max="7949" width="5.296875" customWidth="1"/>
    <col min="7950" max="7950" width="12.59765625" customWidth="1"/>
    <col min="7951" max="7951" width="3.3984375" customWidth="1"/>
    <col min="8196" max="8196" width="2.296875" customWidth="1"/>
    <col min="8197" max="8197" width="4.59765625" bestFit="1" customWidth="1"/>
    <col min="8198" max="8198" width="10" customWidth="1"/>
    <col min="8199" max="8199" width="24.3984375" customWidth="1"/>
    <col min="8200" max="8200" width="6" bestFit="1" customWidth="1"/>
    <col min="8201" max="8201" width="9.3984375" bestFit="1" customWidth="1"/>
    <col min="8202" max="8202" width="1.69921875" customWidth="1"/>
    <col min="8203" max="8203" width="8.09765625" bestFit="1" customWidth="1"/>
    <col min="8204" max="8205" width="5.296875" customWidth="1"/>
    <col min="8206" max="8206" width="12.59765625" customWidth="1"/>
    <col min="8207" max="8207" width="3.3984375" customWidth="1"/>
    <col min="8452" max="8452" width="2.296875" customWidth="1"/>
    <col min="8453" max="8453" width="4.59765625" bestFit="1" customWidth="1"/>
    <col min="8454" max="8454" width="10" customWidth="1"/>
    <col min="8455" max="8455" width="24.3984375" customWidth="1"/>
    <col min="8456" max="8456" width="6" bestFit="1" customWidth="1"/>
    <col min="8457" max="8457" width="9.3984375" bestFit="1" customWidth="1"/>
    <col min="8458" max="8458" width="1.69921875" customWidth="1"/>
    <col min="8459" max="8459" width="8.09765625" bestFit="1" customWidth="1"/>
    <col min="8460" max="8461" width="5.296875" customWidth="1"/>
    <col min="8462" max="8462" width="12.59765625" customWidth="1"/>
    <col min="8463" max="8463" width="3.3984375" customWidth="1"/>
    <col min="8708" max="8708" width="2.296875" customWidth="1"/>
    <col min="8709" max="8709" width="4.59765625" bestFit="1" customWidth="1"/>
    <col min="8710" max="8710" width="10" customWidth="1"/>
    <col min="8711" max="8711" width="24.3984375" customWidth="1"/>
    <col min="8712" max="8712" width="6" bestFit="1" customWidth="1"/>
    <col min="8713" max="8713" width="9.3984375" bestFit="1" customWidth="1"/>
    <col min="8714" max="8714" width="1.69921875" customWidth="1"/>
    <col min="8715" max="8715" width="8.09765625" bestFit="1" customWidth="1"/>
    <col min="8716" max="8717" width="5.296875" customWidth="1"/>
    <col min="8718" max="8718" width="12.59765625" customWidth="1"/>
    <col min="8719" max="8719" width="3.3984375" customWidth="1"/>
    <col min="8964" max="8964" width="2.296875" customWidth="1"/>
    <col min="8965" max="8965" width="4.59765625" bestFit="1" customWidth="1"/>
    <col min="8966" max="8966" width="10" customWidth="1"/>
    <col min="8967" max="8967" width="24.3984375" customWidth="1"/>
    <col min="8968" max="8968" width="6" bestFit="1" customWidth="1"/>
    <col min="8969" max="8969" width="9.3984375" bestFit="1" customWidth="1"/>
    <col min="8970" max="8970" width="1.69921875" customWidth="1"/>
    <col min="8971" max="8971" width="8.09765625" bestFit="1" customWidth="1"/>
    <col min="8972" max="8973" width="5.296875" customWidth="1"/>
    <col min="8974" max="8974" width="12.59765625" customWidth="1"/>
    <col min="8975" max="8975" width="3.3984375" customWidth="1"/>
    <col min="9220" max="9220" width="2.296875" customWidth="1"/>
    <col min="9221" max="9221" width="4.59765625" bestFit="1" customWidth="1"/>
    <col min="9222" max="9222" width="10" customWidth="1"/>
    <col min="9223" max="9223" width="24.3984375" customWidth="1"/>
    <col min="9224" max="9224" width="6" bestFit="1" customWidth="1"/>
    <col min="9225" max="9225" width="9.3984375" bestFit="1" customWidth="1"/>
    <col min="9226" max="9226" width="1.69921875" customWidth="1"/>
    <col min="9227" max="9227" width="8.09765625" bestFit="1" customWidth="1"/>
    <col min="9228" max="9229" width="5.296875" customWidth="1"/>
    <col min="9230" max="9230" width="12.59765625" customWidth="1"/>
    <col min="9231" max="9231" width="3.3984375" customWidth="1"/>
    <col min="9476" max="9476" width="2.296875" customWidth="1"/>
    <col min="9477" max="9477" width="4.59765625" bestFit="1" customWidth="1"/>
    <col min="9478" max="9478" width="10" customWidth="1"/>
    <col min="9479" max="9479" width="24.3984375" customWidth="1"/>
    <col min="9480" max="9480" width="6" bestFit="1" customWidth="1"/>
    <col min="9481" max="9481" width="9.3984375" bestFit="1" customWidth="1"/>
    <col min="9482" max="9482" width="1.69921875" customWidth="1"/>
    <col min="9483" max="9483" width="8.09765625" bestFit="1" customWidth="1"/>
    <col min="9484" max="9485" width="5.296875" customWidth="1"/>
    <col min="9486" max="9486" width="12.59765625" customWidth="1"/>
    <col min="9487" max="9487" width="3.3984375" customWidth="1"/>
    <col min="9732" max="9732" width="2.296875" customWidth="1"/>
    <col min="9733" max="9733" width="4.59765625" bestFit="1" customWidth="1"/>
    <col min="9734" max="9734" width="10" customWidth="1"/>
    <col min="9735" max="9735" width="24.3984375" customWidth="1"/>
    <col min="9736" max="9736" width="6" bestFit="1" customWidth="1"/>
    <col min="9737" max="9737" width="9.3984375" bestFit="1" customWidth="1"/>
    <col min="9738" max="9738" width="1.69921875" customWidth="1"/>
    <col min="9739" max="9739" width="8.09765625" bestFit="1" customWidth="1"/>
    <col min="9740" max="9741" width="5.296875" customWidth="1"/>
    <col min="9742" max="9742" width="12.59765625" customWidth="1"/>
    <col min="9743" max="9743" width="3.3984375" customWidth="1"/>
    <col min="9988" max="9988" width="2.296875" customWidth="1"/>
    <col min="9989" max="9989" width="4.59765625" bestFit="1" customWidth="1"/>
    <col min="9990" max="9990" width="10" customWidth="1"/>
    <col min="9991" max="9991" width="24.3984375" customWidth="1"/>
    <col min="9992" max="9992" width="6" bestFit="1" customWidth="1"/>
    <col min="9993" max="9993" width="9.3984375" bestFit="1" customWidth="1"/>
    <col min="9994" max="9994" width="1.69921875" customWidth="1"/>
    <col min="9995" max="9995" width="8.09765625" bestFit="1" customWidth="1"/>
    <col min="9996" max="9997" width="5.296875" customWidth="1"/>
    <col min="9998" max="9998" width="12.59765625" customWidth="1"/>
    <col min="9999" max="9999" width="3.3984375" customWidth="1"/>
    <col min="10244" max="10244" width="2.296875" customWidth="1"/>
    <col min="10245" max="10245" width="4.59765625" bestFit="1" customWidth="1"/>
    <col min="10246" max="10246" width="10" customWidth="1"/>
    <col min="10247" max="10247" width="24.3984375" customWidth="1"/>
    <col min="10248" max="10248" width="6" bestFit="1" customWidth="1"/>
    <col min="10249" max="10249" width="9.3984375" bestFit="1" customWidth="1"/>
    <col min="10250" max="10250" width="1.69921875" customWidth="1"/>
    <col min="10251" max="10251" width="8.09765625" bestFit="1" customWidth="1"/>
    <col min="10252" max="10253" width="5.296875" customWidth="1"/>
    <col min="10254" max="10254" width="12.59765625" customWidth="1"/>
    <col min="10255" max="10255" width="3.3984375" customWidth="1"/>
    <col min="10500" max="10500" width="2.296875" customWidth="1"/>
    <col min="10501" max="10501" width="4.59765625" bestFit="1" customWidth="1"/>
    <col min="10502" max="10502" width="10" customWidth="1"/>
    <col min="10503" max="10503" width="24.3984375" customWidth="1"/>
    <col min="10504" max="10504" width="6" bestFit="1" customWidth="1"/>
    <col min="10505" max="10505" width="9.3984375" bestFit="1" customWidth="1"/>
    <col min="10506" max="10506" width="1.69921875" customWidth="1"/>
    <col min="10507" max="10507" width="8.09765625" bestFit="1" customWidth="1"/>
    <col min="10508" max="10509" width="5.296875" customWidth="1"/>
    <col min="10510" max="10510" width="12.59765625" customWidth="1"/>
    <col min="10511" max="10511" width="3.3984375" customWidth="1"/>
    <col min="10756" max="10756" width="2.296875" customWidth="1"/>
    <col min="10757" max="10757" width="4.59765625" bestFit="1" customWidth="1"/>
    <col min="10758" max="10758" width="10" customWidth="1"/>
    <col min="10759" max="10759" width="24.3984375" customWidth="1"/>
    <col min="10760" max="10760" width="6" bestFit="1" customWidth="1"/>
    <col min="10761" max="10761" width="9.3984375" bestFit="1" customWidth="1"/>
    <col min="10762" max="10762" width="1.69921875" customWidth="1"/>
    <col min="10763" max="10763" width="8.09765625" bestFit="1" customWidth="1"/>
    <col min="10764" max="10765" width="5.296875" customWidth="1"/>
    <col min="10766" max="10766" width="12.59765625" customWidth="1"/>
    <col min="10767" max="10767" width="3.3984375" customWidth="1"/>
    <col min="11012" max="11012" width="2.296875" customWidth="1"/>
    <col min="11013" max="11013" width="4.59765625" bestFit="1" customWidth="1"/>
    <col min="11014" max="11014" width="10" customWidth="1"/>
    <col min="11015" max="11015" width="24.3984375" customWidth="1"/>
    <col min="11016" max="11016" width="6" bestFit="1" customWidth="1"/>
    <col min="11017" max="11017" width="9.3984375" bestFit="1" customWidth="1"/>
    <col min="11018" max="11018" width="1.69921875" customWidth="1"/>
    <col min="11019" max="11019" width="8.09765625" bestFit="1" customWidth="1"/>
    <col min="11020" max="11021" width="5.296875" customWidth="1"/>
    <col min="11022" max="11022" width="12.59765625" customWidth="1"/>
    <col min="11023" max="11023" width="3.3984375" customWidth="1"/>
    <col min="11268" max="11268" width="2.296875" customWidth="1"/>
    <col min="11269" max="11269" width="4.59765625" bestFit="1" customWidth="1"/>
    <col min="11270" max="11270" width="10" customWidth="1"/>
    <col min="11271" max="11271" width="24.3984375" customWidth="1"/>
    <col min="11272" max="11272" width="6" bestFit="1" customWidth="1"/>
    <col min="11273" max="11273" width="9.3984375" bestFit="1" customWidth="1"/>
    <col min="11274" max="11274" width="1.69921875" customWidth="1"/>
    <col min="11275" max="11275" width="8.09765625" bestFit="1" customWidth="1"/>
    <col min="11276" max="11277" width="5.296875" customWidth="1"/>
    <col min="11278" max="11278" width="12.59765625" customWidth="1"/>
    <col min="11279" max="11279" width="3.3984375" customWidth="1"/>
    <col min="11524" max="11524" width="2.296875" customWidth="1"/>
    <col min="11525" max="11525" width="4.59765625" bestFit="1" customWidth="1"/>
    <col min="11526" max="11526" width="10" customWidth="1"/>
    <col min="11527" max="11527" width="24.3984375" customWidth="1"/>
    <col min="11528" max="11528" width="6" bestFit="1" customWidth="1"/>
    <col min="11529" max="11529" width="9.3984375" bestFit="1" customWidth="1"/>
    <col min="11530" max="11530" width="1.69921875" customWidth="1"/>
    <col min="11531" max="11531" width="8.09765625" bestFit="1" customWidth="1"/>
    <col min="11532" max="11533" width="5.296875" customWidth="1"/>
    <col min="11534" max="11534" width="12.59765625" customWidth="1"/>
    <col min="11535" max="11535" width="3.3984375" customWidth="1"/>
    <col min="11780" max="11780" width="2.296875" customWidth="1"/>
    <col min="11781" max="11781" width="4.59765625" bestFit="1" customWidth="1"/>
    <col min="11782" max="11782" width="10" customWidth="1"/>
    <col min="11783" max="11783" width="24.3984375" customWidth="1"/>
    <col min="11784" max="11784" width="6" bestFit="1" customWidth="1"/>
    <col min="11785" max="11785" width="9.3984375" bestFit="1" customWidth="1"/>
    <col min="11786" max="11786" width="1.69921875" customWidth="1"/>
    <col min="11787" max="11787" width="8.09765625" bestFit="1" customWidth="1"/>
    <col min="11788" max="11789" width="5.296875" customWidth="1"/>
    <col min="11790" max="11790" width="12.59765625" customWidth="1"/>
    <col min="11791" max="11791" width="3.3984375" customWidth="1"/>
    <col min="12036" max="12036" width="2.296875" customWidth="1"/>
    <col min="12037" max="12037" width="4.59765625" bestFit="1" customWidth="1"/>
    <col min="12038" max="12038" width="10" customWidth="1"/>
    <col min="12039" max="12039" width="24.3984375" customWidth="1"/>
    <col min="12040" max="12040" width="6" bestFit="1" customWidth="1"/>
    <col min="12041" max="12041" width="9.3984375" bestFit="1" customWidth="1"/>
    <col min="12042" max="12042" width="1.69921875" customWidth="1"/>
    <col min="12043" max="12043" width="8.09765625" bestFit="1" customWidth="1"/>
    <col min="12044" max="12045" width="5.296875" customWidth="1"/>
    <col min="12046" max="12046" width="12.59765625" customWidth="1"/>
    <col min="12047" max="12047" width="3.3984375" customWidth="1"/>
    <col min="12292" max="12292" width="2.296875" customWidth="1"/>
    <col min="12293" max="12293" width="4.59765625" bestFit="1" customWidth="1"/>
    <col min="12294" max="12294" width="10" customWidth="1"/>
    <col min="12295" max="12295" width="24.3984375" customWidth="1"/>
    <col min="12296" max="12296" width="6" bestFit="1" customWidth="1"/>
    <col min="12297" max="12297" width="9.3984375" bestFit="1" customWidth="1"/>
    <col min="12298" max="12298" width="1.69921875" customWidth="1"/>
    <col min="12299" max="12299" width="8.09765625" bestFit="1" customWidth="1"/>
    <col min="12300" max="12301" width="5.296875" customWidth="1"/>
    <col min="12302" max="12302" width="12.59765625" customWidth="1"/>
    <col min="12303" max="12303" width="3.3984375" customWidth="1"/>
    <col min="12548" max="12548" width="2.296875" customWidth="1"/>
    <col min="12549" max="12549" width="4.59765625" bestFit="1" customWidth="1"/>
    <col min="12550" max="12550" width="10" customWidth="1"/>
    <col min="12551" max="12551" width="24.3984375" customWidth="1"/>
    <col min="12552" max="12552" width="6" bestFit="1" customWidth="1"/>
    <col min="12553" max="12553" width="9.3984375" bestFit="1" customWidth="1"/>
    <col min="12554" max="12554" width="1.69921875" customWidth="1"/>
    <col min="12555" max="12555" width="8.09765625" bestFit="1" customWidth="1"/>
    <col min="12556" max="12557" width="5.296875" customWidth="1"/>
    <col min="12558" max="12558" width="12.59765625" customWidth="1"/>
    <col min="12559" max="12559" width="3.3984375" customWidth="1"/>
    <col min="12804" max="12804" width="2.296875" customWidth="1"/>
    <col min="12805" max="12805" width="4.59765625" bestFit="1" customWidth="1"/>
    <col min="12806" max="12806" width="10" customWidth="1"/>
    <col min="12807" max="12807" width="24.3984375" customWidth="1"/>
    <col min="12808" max="12808" width="6" bestFit="1" customWidth="1"/>
    <col min="12809" max="12809" width="9.3984375" bestFit="1" customWidth="1"/>
    <col min="12810" max="12810" width="1.69921875" customWidth="1"/>
    <col min="12811" max="12811" width="8.09765625" bestFit="1" customWidth="1"/>
    <col min="12812" max="12813" width="5.296875" customWidth="1"/>
    <col min="12814" max="12814" width="12.59765625" customWidth="1"/>
    <col min="12815" max="12815" width="3.3984375" customWidth="1"/>
    <col min="13060" max="13060" width="2.296875" customWidth="1"/>
    <col min="13061" max="13061" width="4.59765625" bestFit="1" customWidth="1"/>
    <col min="13062" max="13062" width="10" customWidth="1"/>
    <col min="13063" max="13063" width="24.3984375" customWidth="1"/>
    <col min="13064" max="13064" width="6" bestFit="1" customWidth="1"/>
    <col min="13065" max="13065" width="9.3984375" bestFit="1" customWidth="1"/>
    <col min="13066" max="13066" width="1.69921875" customWidth="1"/>
    <col min="13067" max="13067" width="8.09765625" bestFit="1" customWidth="1"/>
    <col min="13068" max="13069" width="5.296875" customWidth="1"/>
    <col min="13070" max="13070" width="12.59765625" customWidth="1"/>
    <col min="13071" max="13071" width="3.3984375" customWidth="1"/>
    <col min="13316" max="13316" width="2.296875" customWidth="1"/>
    <col min="13317" max="13317" width="4.59765625" bestFit="1" customWidth="1"/>
    <col min="13318" max="13318" width="10" customWidth="1"/>
    <col min="13319" max="13319" width="24.3984375" customWidth="1"/>
    <col min="13320" max="13320" width="6" bestFit="1" customWidth="1"/>
    <col min="13321" max="13321" width="9.3984375" bestFit="1" customWidth="1"/>
    <col min="13322" max="13322" width="1.69921875" customWidth="1"/>
    <col min="13323" max="13323" width="8.09765625" bestFit="1" customWidth="1"/>
    <col min="13324" max="13325" width="5.296875" customWidth="1"/>
    <col min="13326" max="13326" width="12.59765625" customWidth="1"/>
    <col min="13327" max="13327" width="3.3984375" customWidth="1"/>
    <col min="13572" max="13572" width="2.296875" customWidth="1"/>
    <col min="13573" max="13573" width="4.59765625" bestFit="1" customWidth="1"/>
    <col min="13574" max="13574" width="10" customWidth="1"/>
    <col min="13575" max="13575" width="24.3984375" customWidth="1"/>
    <col min="13576" max="13576" width="6" bestFit="1" customWidth="1"/>
    <col min="13577" max="13577" width="9.3984375" bestFit="1" customWidth="1"/>
    <col min="13578" max="13578" width="1.69921875" customWidth="1"/>
    <col min="13579" max="13579" width="8.09765625" bestFit="1" customWidth="1"/>
    <col min="13580" max="13581" width="5.296875" customWidth="1"/>
    <col min="13582" max="13582" width="12.59765625" customWidth="1"/>
    <col min="13583" max="13583" width="3.3984375" customWidth="1"/>
    <col min="13828" max="13828" width="2.296875" customWidth="1"/>
    <col min="13829" max="13829" width="4.59765625" bestFit="1" customWidth="1"/>
    <col min="13830" max="13830" width="10" customWidth="1"/>
    <col min="13831" max="13831" width="24.3984375" customWidth="1"/>
    <col min="13832" max="13832" width="6" bestFit="1" customWidth="1"/>
    <col min="13833" max="13833" width="9.3984375" bestFit="1" customWidth="1"/>
    <col min="13834" max="13834" width="1.69921875" customWidth="1"/>
    <col min="13835" max="13835" width="8.09765625" bestFit="1" customWidth="1"/>
    <col min="13836" max="13837" width="5.296875" customWidth="1"/>
    <col min="13838" max="13838" width="12.59765625" customWidth="1"/>
    <col min="13839" max="13839" width="3.3984375" customWidth="1"/>
    <col min="14084" max="14084" width="2.296875" customWidth="1"/>
    <col min="14085" max="14085" width="4.59765625" bestFit="1" customWidth="1"/>
    <col min="14086" max="14086" width="10" customWidth="1"/>
    <col min="14087" max="14087" width="24.3984375" customWidth="1"/>
    <col min="14088" max="14088" width="6" bestFit="1" customWidth="1"/>
    <col min="14089" max="14089" width="9.3984375" bestFit="1" customWidth="1"/>
    <col min="14090" max="14090" width="1.69921875" customWidth="1"/>
    <col min="14091" max="14091" width="8.09765625" bestFit="1" customWidth="1"/>
    <col min="14092" max="14093" width="5.296875" customWidth="1"/>
    <col min="14094" max="14094" width="12.59765625" customWidth="1"/>
    <col min="14095" max="14095" width="3.3984375" customWidth="1"/>
    <col min="14340" max="14340" width="2.296875" customWidth="1"/>
    <col min="14341" max="14341" width="4.59765625" bestFit="1" customWidth="1"/>
    <col min="14342" max="14342" width="10" customWidth="1"/>
    <col min="14343" max="14343" width="24.3984375" customWidth="1"/>
    <col min="14344" max="14344" width="6" bestFit="1" customWidth="1"/>
    <col min="14345" max="14345" width="9.3984375" bestFit="1" customWidth="1"/>
    <col min="14346" max="14346" width="1.69921875" customWidth="1"/>
    <col min="14347" max="14347" width="8.09765625" bestFit="1" customWidth="1"/>
    <col min="14348" max="14349" width="5.296875" customWidth="1"/>
    <col min="14350" max="14350" width="12.59765625" customWidth="1"/>
    <col min="14351" max="14351" width="3.3984375" customWidth="1"/>
    <col min="14596" max="14596" width="2.296875" customWidth="1"/>
    <col min="14597" max="14597" width="4.59765625" bestFit="1" customWidth="1"/>
    <col min="14598" max="14598" width="10" customWidth="1"/>
    <col min="14599" max="14599" width="24.3984375" customWidth="1"/>
    <col min="14600" max="14600" width="6" bestFit="1" customWidth="1"/>
    <col min="14601" max="14601" width="9.3984375" bestFit="1" customWidth="1"/>
    <col min="14602" max="14602" width="1.69921875" customWidth="1"/>
    <col min="14603" max="14603" width="8.09765625" bestFit="1" customWidth="1"/>
    <col min="14604" max="14605" width="5.296875" customWidth="1"/>
    <col min="14606" max="14606" width="12.59765625" customWidth="1"/>
    <col min="14607" max="14607" width="3.3984375" customWidth="1"/>
    <col min="14852" max="14852" width="2.296875" customWidth="1"/>
    <col min="14853" max="14853" width="4.59765625" bestFit="1" customWidth="1"/>
    <col min="14854" max="14854" width="10" customWidth="1"/>
    <col min="14855" max="14855" width="24.3984375" customWidth="1"/>
    <col min="14856" max="14856" width="6" bestFit="1" customWidth="1"/>
    <col min="14857" max="14857" width="9.3984375" bestFit="1" customWidth="1"/>
    <col min="14858" max="14858" width="1.69921875" customWidth="1"/>
    <col min="14859" max="14859" width="8.09765625" bestFit="1" customWidth="1"/>
    <col min="14860" max="14861" width="5.296875" customWidth="1"/>
    <col min="14862" max="14862" width="12.59765625" customWidth="1"/>
    <col min="14863" max="14863" width="3.3984375" customWidth="1"/>
    <col min="15108" max="15108" width="2.296875" customWidth="1"/>
    <col min="15109" max="15109" width="4.59765625" bestFit="1" customWidth="1"/>
    <col min="15110" max="15110" width="10" customWidth="1"/>
    <col min="15111" max="15111" width="24.3984375" customWidth="1"/>
    <col min="15112" max="15112" width="6" bestFit="1" customWidth="1"/>
    <col min="15113" max="15113" width="9.3984375" bestFit="1" customWidth="1"/>
    <col min="15114" max="15114" width="1.69921875" customWidth="1"/>
    <col min="15115" max="15115" width="8.09765625" bestFit="1" customWidth="1"/>
    <col min="15116" max="15117" width="5.296875" customWidth="1"/>
    <col min="15118" max="15118" width="12.59765625" customWidth="1"/>
    <col min="15119" max="15119" width="3.3984375" customWidth="1"/>
    <col min="15364" max="15364" width="2.296875" customWidth="1"/>
    <col min="15365" max="15365" width="4.59765625" bestFit="1" customWidth="1"/>
    <col min="15366" max="15366" width="10" customWidth="1"/>
    <col min="15367" max="15367" width="24.3984375" customWidth="1"/>
    <col min="15368" max="15368" width="6" bestFit="1" customWidth="1"/>
    <col min="15369" max="15369" width="9.3984375" bestFit="1" customWidth="1"/>
    <col min="15370" max="15370" width="1.69921875" customWidth="1"/>
    <col min="15371" max="15371" width="8.09765625" bestFit="1" customWidth="1"/>
    <col min="15372" max="15373" width="5.296875" customWidth="1"/>
    <col min="15374" max="15374" width="12.59765625" customWidth="1"/>
    <col min="15375" max="15375" width="3.3984375" customWidth="1"/>
    <col min="15620" max="15620" width="2.296875" customWidth="1"/>
    <col min="15621" max="15621" width="4.59765625" bestFit="1" customWidth="1"/>
    <col min="15622" max="15622" width="10" customWidth="1"/>
    <col min="15623" max="15623" width="24.3984375" customWidth="1"/>
    <col min="15624" max="15624" width="6" bestFit="1" customWidth="1"/>
    <col min="15625" max="15625" width="9.3984375" bestFit="1" customWidth="1"/>
    <col min="15626" max="15626" width="1.69921875" customWidth="1"/>
    <col min="15627" max="15627" width="8.09765625" bestFit="1" customWidth="1"/>
    <col min="15628" max="15629" width="5.296875" customWidth="1"/>
    <col min="15630" max="15630" width="12.59765625" customWidth="1"/>
    <col min="15631" max="15631" width="3.3984375" customWidth="1"/>
    <col min="15876" max="15876" width="2.296875" customWidth="1"/>
    <col min="15877" max="15877" width="4.59765625" bestFit="1" customWidth="1"/>
    <col min="15878" max="15878" width="10" customWidth="1"/>
    <col min="15879" max="15879" width="24.3984375" customWidth="1"/>
    <col min="15880" max="15880" width="6" bestFit="1" customWidth="1"/>
    <col min="15881" max="15881" width="9.3984375" bestFit="1" customWidth="1"/>
    <col min="15882" max="15882" width="1.69921875" customWidth="1"/>
    <col min="15883" max="15883" width="8.09765625" bestFit="1" customWidth="1"/>
    <col min="15884" max="15885" width="5.296875" customWidth="1"/>
    <col min="15886" max="15886" width="12.59765625" customWidth="1"/>
    <col min="15887" max="15887" width="3.3984375" customWidth="1"/>
    <col min="16132" max="16132" width="2.296875" customWidth="1"/>
    <col min="16133" max="16133" width="4.59765625" bestFit="1" customWidth="1"/>
    <col min="16134" max="16134" width="10" customWidth="1"/>
    <col min="16135" max="16135" width="24.3984375" customWidth="1"/>
    <col min="16136" max="16136" width="6" bestFit="1" customWidth="1"/>
    <col min="16137" max="16137" width="9.3984375" bestFit="1" customWidth="1"/>
    <col min="16138" max="16138" width="1.69921875" customWidth="1"/>
    <col min="16139" max="16139" width="8.09765625" bestFit="1" customWidth="1"/>
    <col min="16140" max="16141" width="5.296875" customWidth="1"/>
    <col min="16142" max="16142" width="12.59765625" customWidth="1"/>
    <col min="16143" max="16143" width="3.3984375" customWidth="1"/>
  </cols>
  <sheetData>
    <row r="1" spans="1:57" s="1" customFormat="1" ht="27" x14ac:dyDescent="0.25">
      <c r="A1" s="15"/>
      <c r="B1" s="82"/>
      <c r="C1" s="82"/>
      <c r="D1" s="82"/>
      <c r="E1" s="82" t="s">
        <v>57</v>
      </c>
      <c r="F1" s="82"/>
      <c r="G1" s="82"/>
      <c r="H1" s="82"/>
      <c r="I1" s="82" t="str">
        <f>กรอกข้อมูล!C4</f>
        <v>ภาษาไทย</v>
      </c>
      <c r="J1" s="82"/>
      <c r="K1" s="82"/>
      <c r="L1" s="82"/>
      <c r="M1" s="82"/>
      <c r="N1" s="82"/>
      <c r="O1" s="82"/>
      <c r="P1" s="87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s="1" customFormat="1" ht="27" x14ac:dyDescent="0.25">
      <c r="A2" s="15"/>
      <c r="B2" s="82"/>
      <c r="C2" s="82"/>
      <c r="D2" s="82" t="s">
        <v>765</v>
      </c>
      <c r="E2" s="82"/>
      <c r="F2" s="82"/>
      <c r="G2" s="82" t="str">
        <f>กรอกข้อมูล!F6</f>
        <v>3/2</v>
      </c>
      <c r="H2" s="82" t="s">
        <v>60</v>
      </c>
      <c r="I2" s="82"/>
      <c r="J2" s="91">
        <f>กรอกข้อมูล!C7</f>
        <v>1</v>
      </c>
      <c r="K2" s="82" t="s">
        <v>61</v>
      </c>
      <c r="L2" s="82"/>
      <c r="M2" s="82">
        <f>กรอกข้อมูล!C8</f>
        <v>2565</v>
      </c>
      <c r="N2" s="82"/>
      <c r="O2" s="82"/>
      <c r="P2" s="87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s="1" customFormat="1" ht="20.25" customHeight="1" x14ac:dyDescent="0.25">
      <c r="A3" s="15"/>
      <c r="B3" s="82"/>
      <c r="C3" s="90" t="s">
        <v>67</v>
      </c>
      <c r="D3" s="82" t="str">
        <f>กรอกข้อมูล!C9</f>
        <v>ABCD</v>
      </c>
      <c r="E3" s="87"/>
      <c r="F3" s="82"/>
      <c r="G3" s="82"/>
      <c r="H3" s="82" t="s">
        <v>58</v>
      </c>
      <c r="I3" s="82"/>
      <c r="J3" s="82" t="str">
        <f>กรอกข้อมูล!C10</f>
        <v>a12345</v>
      </c>
      <c r="K3" s="82" t="s">
        <v>59</v>
      </c>
      <c r="L3" s="82"/>
      <c r="M3" s="82" t="str">
        <f>กรอกข้อมูล!C11</f>
        <v>1 หน่วยกิต</v>
      </c>
      <c r="N3" s="82"/>
      <c r="O3" s="82"/>
      <c r="P3" s="87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s="1" customFormat="1" ht="20.25" customHeight="1" x14ac:dyDescent="0.25">
      <c r="A4" s="15"/>
      <c r="B4" s="163" t="s">
        <v>806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91"/>
      <c r="P4" s="83" t="s">
        <v>94</v>
      </c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5" customHeight="1" x14ac:dyDescent="0.25">
      <c r="A5" s="3"/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92"/>
      <c r="P5" s="84" t="s">
        <v>93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</row>
    <row r="6" spans="1:57" ht="14.25" customHeight="1" x14ac:dyDescent="0.25">
      <c r="A6" s="3"/>
      <c r="B6" s="160" t="s">
        <v>0</v>
      </c>
      <c r="C6" s="161" t="s">
        <v>1</v>
      </c>
      <c r="D6" s="171" t="s">
        <v>5</v>
      </c>
      <c r="E6" s="172"/>
      <c r="F6" s="172"/>
      <c r="G6" s="175" t="s">
        <v>6</v>
      </c>
      <c r="H6" s="161" t="s">
        <v>7</v>
      </c>
      <c r="I6" s="177"/>
      <c r="J6" s="178"/>
      <c r="K6" s="177"/>
      <c r="L6" s="178"/>
      <c r="M6" s="93"/>
      <c r="N6" s="93"/>
      <c r="O6" s="93"/>
      <c r="P6" s="84" t="s">
        <v>95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</row>
    <row r="7" spans="1:57" ht="15" customHeight="1" x14ac:dyDescent="0.25">
      <c r="A7" s="3"/>
      <c r="B7" s="160"/>
      <c r="C7" s="162"/>
      <c r="D7" s="173"/>
      <c r="E7" s="174"/>
      <c r="F7" s="174"/>
      <c r="G7" s="176"/>
      <c r="H7" s="162"/>
      <c r="I7" s="177"/>
      <c r="J7" s="178"/>
      <c r="K7" s="177"/>
      <c r="L7" s="178"/>
      <c r="M7" s="93"/>
      <c r="N7" s="93"/>
      <c r="O7" s="93"/>
      <c r="P7" s="85" t="s">
        <v>188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</row>
    <row r="8" spans="1:57" ht="18" customHeight="1" x14ac:dyDescent="0.7">
      <c r="A8" s="3"/>
      <c r="B8" s="9">
        <v>1</v>
      </c>
      <c r="C8" s="71" t="s">
        <v>454</v>
      </c>
      <c r="D8" s="72" t="s">
        <v>2</v>
      </c>
      <c r="E8" s="73" t="s">
        <v>455</v>
      </c>
      <c r="F8" s="74" t="s">
        <v>731</v>
      </c>
      <c r="G8" s="38"/>
      <c r="H8" s="25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17"/>
      <c r="J8" s="80"/>
      <c r="K8" s="17"/>
      <c r="L8" s="80"/>
      <c r="M8" s="93"/>
      <c r="N8" s="93"/>
      <c r="O8" s="93"/>
      <c r="P8" s="94"/>
      <c r="Q8" s="3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28"/>
      <c r="S8" s="43" t="s">
        <v>92</v>
      </c>
      <c r="T8" s="19">
        <v>4</v>
      </c>
      <c r="U8" s="19">
        <v>3.5</v>
      </c>
      <c r="V8" s="19">
        <v>3</v>
      </c>
      <c r="W8" s="19">
        <v>2.5</v>
      </c>
      <c r="X8" s="19">
        <v>2</v>
      </c>
      <c r="Y8" s="19">
        <v>1.5</v>
      </c>
      <c r="Z8" s="19">
        <v>1</v>
      </c>
      <c r="AA8" s="19">
        <v>0</v>
      </c>
      <c r="AB8" s="19" t="s">
        <v>12</v>
      </c>
      <c r="AC8" s="19" t="s">
        <v>17</v>
      </c>
      <c r="AD8" s="28" t="s">
        <v>16</v>
      </c>
      <c r="AE8" s="3" t="s">
        <v>21</v>
      </c>
      <c r="AF8" s="20">
        <f>SUMIF(H8:H53,"4",G8:G53)+SUMIF(H8:H53,"3.5",G8:G53)+SUMIF(H8:H53,"3",G8:G53)+SUMIF(H8:H53,"2.5",G8:G53)+SUMIF(H8:H53,"2",G8:G53)+SUMIF(H8:H53,"1.5",G8:G53)+SUMIF(H8:H53,"1",G8:G53)+SUMIF(H8:H53,"0",G8:G53)</f>
        <v>0</v>
      </c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57" ht="18" customHeight="1" x14ac:dyDescent="0.25">
      <c r="A9" s="3"/>
      <c r="B9" s="9">
        <v>2</v>
      </c>
      <c r="C9" s="71" t="s">
        <v>461</v>
      </c>
      <c r="D9" s="72" t="s">
        <v>2</v>
      </c>
      <c r="E9" s="73" t="s">
        <v>462</v>
      </c>
      <c r="F9" s="74" t="s">
        <v>4</v>
      </c>
      <c r="G9" s="38"/>
      <c r="H9" s="25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17"/>
      <c r="J9" s="78" t="s">
        <v>19</v>
      </c>
      <c r="K9" s="26"/>
      <c r="L9" s="26">
        <f>K10+K11</f>
        <v>0</v>
      </c>
      <c r="M9" s="81" t="s">
        <v>20</v>
      </c>
      <c r="N9" s="93"/>
      <c r="O9" s="93"/>
      <c r="P9" s="94"/>
      <c r="Q9" s="3" t="str">
        <f t="shared" si="0"/>
        <v>ชาย</v>
      </c>
      <c r="R9" s="28" t="s">
        <v>8</v>
      </c>
      <c r="S9" s="28">
        <f>SUM(K16:K23)</f>
        <v>0</v>
      </c>
      <c r="T9" s="28">
        <f>COUNTIFS($Q$8:$Q$59,"ชาย",$H$8:$H$59,4)</f>
        <v>0</v>
      </c>
      <c r="U9" s="28">
        <f>COUNTIFS($Q$8:$Q$59,"ชาย",$H$8:$H$59,3.5)</f>
        <v>0</v>
      </c>
      <c r="V9" s="28">
        <f>COUNTIFS($Q$8:$Q$59,"ชาย",$H$8:$H$59,3)</f>
        <v>0</v>
      </c>
      <c r="W9" s="28">
        <f>COUNTIFS($Q$8:$Q$59,"ชาย",$H$8:$H$59,2.5)</f>
        <v>0</v>
      </c>
      <c r="X9" s="28">
        <f>COUNTIFS($Q$8:$Q$59,"ชาย",$H$8:$H$59,2)</f>
        <v>0</v>
      </c>
      <c r="Y9" s="28">
        <f>COUNTIFS($Q$8:$Q$59,"ชาย",$H$8:$H$59,1.5)</f>
        <v>0</v>
      </c>
      <c r="Z9" s="28">
        <f>COUNTIFS($Q$8:$Q$59,"ชาย",$H$8:$H$59,1)</f>
        <v>0</v>
      </c>
      <c r="AA9" s="28">
        <f>COUNTIFS($Q$8:$Q$59,"ชาย",$H$8:$H$59,0)</f>
        <v>0</v>
      </c>
      <c r="AB9" s="28">
        <f>COUNTIFS($Q$8:$Q$59,"ชาย",$H$8:$H$59,"ร")</f>
        <v>0</v>
      </c>
      <c r="AC9" s="28">
        <f>COUNTIFS($Q$8:$Q$59,"ชาย",$H$8:$H$59,"มส")</f>
        <v>0</v>
      </c>
      <c r="AD9" s="28">
        <f>SUM(T9:AB9)</f>
        <v>0</v>
      </c>
      <c r="AE9" s="3" t="s">
        <v>22</v>
      </c>
      <c r="AF9" s="21" t="e">
        <f>AF8/S11</f>
        <v>#DIV/0!</v>
      </c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57" ht="18" customHeight="1" x14ac:dyDescent="0.25">
      <c r="A10" s="3"/>
      <c r="B10" s="9">
        <v>3</v>
      </c>
      <c r="C10" s="71" t="s">
        <v>466</v>
      </c>
      <c r="D10" s="72" t="s">
        <v>2</v>
      </c>
      <c r="E10" s="73" t="s">
        <v>467</v>
      </c>
      <c r="F10" s="74" t="s">
        <v>144</v>
      </c>
      <c r="G10" s="38"/>
      <c r="H10" s="25" t="str">
        <f t="shared" si="1"/>
        <v/>
      </c>
      <c r="I10" s="17"/>
      <c r="J10" s="79" t="s">
        <v>8</v>
      </c>
      <c r="K10" s="26">
        <f>AD9+X26</f>
        <v>0</v>
      </c>
      <c r="L10" s="78" t="s">
        <v>20</v>
      </c>
      <c r="M10" s="95"/>
      <c r="N10" s="93"/>
      <c r="O10" s="93"/>
      <c r="P10" s="94"/>
      <c r="Q10" s="3" t="str">
        <f t="shared" si="0"/>
        <v>ชาย</v>
      </c>
      <c r="R10" s="28" t="s">
        <v>9</v>
      </c>
      <c r="S10" s="28">
        <f>SUM(L16:L23)</f>
        <v>0</v>
      </c>
      <c r="T10" s="28">
        <f>COUNTIFS($Q$8:$Q$59,"หญิง",$H$8:$H$59,4)</f>
        <v>0</v>
      </c>
      <c r="U10" s="28">
        <f>COUNTIFS($Q$8:$Q$59,"หญิง",$H$8:$H$59,3.5)</f>
        <v>0</v>
      </c>
      <c r="V10" s="28">
        <f>COUNTIFS($Q$8:$Q$59,"หญิง",$H$8:$H$59,3)</f>
        <v>0</v>
      </c>
      <c r="W10" s="28">
        <f>COUNTIFS($Q$8:$Q$59,"หญิง",$H$8:$H$59,2.5)</f>
        <v>0</v>
      </c>
      <c r="X10" s="28">
        <f>COUNTIFS($Q$8:$Q$59,"หญิง",$H$8:$H$59,2)</f>
        <v>0</v>
      </c>
      <c r="Y10" s="28">
        <f>COUNTIFS($Q$8:$Q$59,"หญิง",$H$8:$H$59,1.5)</f>
        <v>0</v>
      </c>
      <c r="Z10" s="28">
        <f>COUNTIFS($Q$8:$Q$59,"หญิง",$H$8:$H$59,1)</f>
        <v>0</v>
      </c>
      <c r="AA10" s="28">
        <f>COUNTIFS($Q$8:$Q$59,"หญิง",$H$8:$H$59,0)</f>
        <v>0</v>
      </c>
      <c r="AB10" s="28">
        <f>COUNTIFS($Q$8:$Q$59,"หญิง",$H$8:$H$59,"ร")</f>
        <v>0</v>
      </c>
      <c r="AC10" s="28">
        <f>COUNTIFS($Q$8:$Q$59,"หญิง",$H$8:$H$59,"มส")</f>
        <v>0</v>
      </c>
      <c r="AD10" s="28">
        <f>SUM(T10:AC10)</f>
        <v>0</v>
      </c>
      <c r="AE10" s="3" t="s">
        <v>23</v>
      </c>
      <c r="AF10" s="21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57" ht="18" customHeight="1" x14ac:dyDescent="0.25">
      <c r="A11" s="3"/>
      <c r="B11" s="9">
        <v>4</v>
      </c>
      <c r="C11" s="71" t="s">
        <v>476</v>
      </c>
      <c r="D11" s="72" t="s">
        <v>2</v>
      </c>
      <c r="E11" s="73" t="s">
        <v>477</v>
      </c>
      <c r="F11" s="74" t="s">
        <v>478</v>
      </c>
      <c r="G11" s="38"/>
      <c r="H11" s="25" t="str">
        <f t="shared" si="1"/>
        <v/>
      </c>
      <c r="I11" s="17"/>
      <c r="J11" s="79" t="s">
        <v>9</v>
      </c>
      <c r="K11" s="26">
        <f>AD10+X27</f>
        <v>0</v>
      </c>
      <c r="L11" s="78" t="s">
        <v>20</v>
      </c>
      <c r="M11" s="95"/>
      <c r="N11" s="93"/>
      <c r="O11" s="93"/>
      <c r="P11" s="94"/>
      <c r="Q11" s="3" t="str">
        <f>IF(LEFT(D11,7)="เด็กชาย","ชาย",IF(LEFT(D11,8)="เด็กหญิง","หญิง",IF(LEFT(D11,3)="นาย","ชาย",IF(LEFT(D11,6)="นางสาว","หญิง"))))</f>
        <v>ชาย</v>
      </c>
      <c r="R11" s="28" t="s">
        <v>16</v>
      </c>
      <c r="S11" s="28">
        <f>SUM(S9:S10)</f>
        <v>0</v>
      </c>
      <c r="T11" s="28">
        <f>SUM(T9:T10)</f>
        <v>0</v>
      </c>
      <c r="U11" s="28">
        <f>SUM(U9:U10)</f>
        <v>0</v>
      </c>
      <c r="V11" s="28">
        <f t="shared" ref="V11:Z11" si="2">SUM(V9:V10)</f>
        <v>0</v>
      </c>
      <c r="W11" s="28">
        <f t="shared" si="2"/>
        <v>0</v>
      </c>
      <c r="X11" s="28">
        <f t="shared" si="2"/>
        <v>0</v>
      </c>
      <c r="Y11" s="28">
        <f t="shared" si="2"/>
        <v>0</v>
      </c>
      <c r="Z11" s="28">
        <f t="shared" si="2"/>
        <v>0</v>
      </c>
      <c r="AA11" s="28">
        <f>SUM(AA9:AA10)</f>
        <v>0</v>
      </c>
      <c r="AB11" s="28">
        <f>SUM(AB9:AB10)</f>
        <v>0</v>
      </c>
      <c r="AC11" s="28">
        <f>SUM(AC9:AC10)</f>
        <v>0</v>
      </c>
      <c r="AD11" s="28">
        <f>SUM(T11:AB11)</f>
        <v>0</v>
      </c>
      <c r="AE11" s="3" t="s">
        <v>140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57" ht="18" customHeight="1" x14ac:dyDescent="0.25">
      <c r="A12" s="3"/>
      <c r="B12" s="9">
        <v>5</v>
      </c>
      <c r="C12" s="71" t="s">
        <v>479</v>
      </c>
      <c r="D12" s="72" t="s">
        <v>2</v>
      </c>
      <c r="E12" s="73" t="s">
        <v>480</v>
      </c>
      <c r="F12" s="74" t="s">
        <v>481</v>
      </c>
      <c r="G12" s="38"/>
      <c r="H12" s="25" t="str">
        <f t="shared" si="1"/>
        <v/>
      </c>
      <c r="I12" s="17"/>
      <c r="J12" s="78" t="s">
        <v>18</v>
      </c>
      <c r="K12" s="17"/>
      <c r="L12" s="80"/>
      <c r="M12" s="93"/>
      <c r="N12" s="93"/>
      <c r="O12" s="93"/>
      <c r="P12" s="94"/>
      <c r="Q12" s="3" t="str">
        <f t="shared" ref="Q12:Q49" si="3">IF(LEFT(D12,7)="เด็กชาย","ชาย",IF(LEFT(D12,8)="เด็กหญิง","หญิง",IF(LEFT(D12,3)="นาย","ชาย",IF(LEFT(D12,6)="นางสาว","หญิง"))))</f>
        <v>ชาย</v>
      </c>
      <c r="R12" s="28"/>
      <c r="S12" s="28"/>
      <c r="T12" s="44" t="e">
        <f>(100*T11)/AD11</f>
        <v>#DIV/0!</v>
      </c>
      <c r="U12" s="44" t="e">
        <f>(100*U11)/AD11</f>
        <v>#DIV/0!</v>
      </c>
      <c r="V12" s="44" t="e">
        <f>(100*V11)/AD11</f>
        <v>#DIV/0!</v>
      </c>
      <c r="W12" s="44" t="e">
        <f>(100*W11)/AD11</f>
        <v>#DIV/0!</v>
      </c>
      <c r="X12" s="44" t="e">
        <f>(100*X11)/AD11</f>
        <v>#DIV/0!</v>
      </c>
      <c r="Y12" s="44" t="e">
        <f>(100*Y11)/AD11</f>
        <v>#DIV/0!</v>
      </c>
      <c r="Z12" s="44" t="e">
        <f>(100*Z11)/AD11</f>
        <v>#DIV/0!</v>
      </c>
      <c r="AA12" s="44" t="e">
        <f>(100*AA11)/AD11</f>
        <v>#DIV/0!</v>
      </c>
      <c r="AB12" s="44" t="e">
        <f>(100*AB11)/AD11</f>
        <v>#DIV/0!</v>
      </c>
      <c r="AC12" s="44" t="e">
        <f>(100*AC11)/AD11</f>
        <v>#DIV/0!</v>
      </c>
      <c r="AD12" s="28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57" ht="18" customHeight="1" x14ac:dyDescent="0.7">
      <c r="A13" s="3"/>
      <c r="B13" s="9">
        <v>6</v>
      </c>
      <c r="C13" s="71" t="s">
        <v>528</v>
      </c>
      <c r="D13" s="72" t="s">
        <v>2</v>
      </c>
      <c r="E13" s="73" t="s">
        <v>529</v>
      </c>
      <c r="F13" s="74" t="s">
        <v>530</v>
      </c>
      <c r="G13" s="38"/>
      <c r="H13" s="25" t="str">
        <f t="shared" si="1"/>
        <v/>
      </c>
      <c r="I13" s="17"/>
      <c r="J13" s="80"/>
      <c r="K13" s="17"/>
      <c r="L13" s="80"/>
      <c r="M13" s="93"/>
      <c r="N13" s="93"/>
      <c r="O13" s="93"/>
      <c r="P13" s="94"/>
      <c r="Q13" s="3" t="str">
        <f t="shared" si="3"/>
        <v>ชาย</v>
      </c>
      <c r="R13" s="3"/>
      <c r="S13" s="7"/>
      <c r="T13" s="189" t="s">
        <v>80</v>
      </c>
      <c r="U13" s="189"/>
      <c r="V13" s="189"/>
      <c r="W13" s="190" t="s">
        <v>81</v>
      </c>
      <c r="X13" s="190"/>
      <c r="Y13" s="190"/>
      <c r="Z13" s="191" t="s">
        <v>82</v>
      </c>
      <c r="AA13" s="191"/>
      <c r="AB13" s="191"/>
      <c r="AC13" s="191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57" ht="18" customHeight="1" x14ac:dyDescent="0.7">
      <c r="A14" s="3"/>
      <c r="B14" s="9">
        <v>7</v>
      </c>
      <c r="C14" s="71" t="s">
        <v>540</v>
      </c>
      <c r="D14" s="72" t="s">
        <v>2</v>
      </c>
      <c r="E14" s="73" t="s">
        <v>732</v>
      </c>
      <c r="F14" s="74" t="s">
        <v>541</v>
      </c>
      <c r="G14" s="38"/>
      <c r="H14" s="25" t="str">
        <f t="shared" si="1"/>
        <v/>
      </c>
      <c r="I14" s="17"/>
      <c r="J14" s="179" t="s">
        <v>7</v>
      </c>
      <c r="K14" s="179" t="s">
        <v>8</v>
      </c>
      <c r="L14" s="181" t="s">
        <v>9</v>
      </c>
      <c r="M14" s="69" t="s">
        <v>10</v>
      </c>
      <c r="N14" s="95"/>
      <c r="O14" s="95"/>
      <c r="P14" s="94"/>
      <c r="Q14" s="3" t="str">
        <f t="shared" si="3"/>
        <v>ชาย</v>
      </c>
      <c r="R14" s="3"/>
      <c r="S14" s="8" t="s">
        <v>20</v>
      </c>
      <c r="T14" s="192">
        <f>T11+U11+V11</f>
        <v>0</v>
      </c>
      <c r="U14" s="193"/>
      <c r="V14" s="193"/>
      <c r="W14" s="194">
        <f>W11+X11+Y11</f>
        <v>0</v>
      </c>
      <c r="X14" s="195"/>
      <c r="Y14" s="195"/>
      <c r="Z14" s="196">
        <f>Z11+AA11+AB11+AC11</f>
        <v>0</v>
      </c>
      <c r="AA14" s="196"/>
      <c r="AB14" s="196"/>
      <c r="AC14" s="196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57" ht="18" customHeight="1" x14ac:dyDescent="0.7">
      <c r="A15" s="3"/>
      <c r="B15" s="9">
        <v>8</v>
      </c>
      <c r="C15" s="71" t="s">
        <v>542</v>
      </c>
      <c r="D15" s="72" t="s">
        <v>2</v>
      </c>
      <c r="E15" s="73" t="s">
        <v>543</v>
      </c>
      <c r="F15" s="74" t="s">
        <v>544</v>
      </c>
      <c r="G15" s="38"/>
      <c r="H15" s="25" t="str">
        <f t="shared" si="1"/>
        <v/>
      </c>
      <c r="I15" s="17"/>
      <c r="J15" s="180"/>
      <c r="K15" s="180"/>
      <c r="L15" s="182"/>
      <c r="M15" s="70" t="s">
        <v>11</v>
      </c>
      <c r="N15" s="95"/>
      <c r="O15" s="95"/>
      <c r="P15" s="94"/>
      <c r="Q15" s="3" t="str">
        <f t="shared" si="3"/>
        <v>ชาย</v>
      </c>
      <c r="R15" s="3"/>
      <c r="S15" s="8" t="s">
        <v>83</v>
      </c>
      <c r="T15" s="183" t="e">
        <f>T12+U12+V12</f>
        <v>#DIV/0!</v>
      </c>
      <c r="U15" s="184"/>
      <c r="V15" s="184"/>
      <c r="W15" s="185" t="e">
        <f>W12+X12+Y12</f>
        <v>#DIV/0!</v>
      </c>
      <c r="X15" s="186"/>
      <c r="Y15" s="186"/>
      <c r="Z15" s="187" t="e">
        <f>Z12+AA12+AB12+AC12</f>
        <v>#DIV/0!</v>
      </c>
      <c r="AA15" s="188"/>
      <c r="AB15" s="188"/>
      <c r="AC15" s="188"/>
      <c r="AD15" s="36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57" ht="18" customHeight="1" x14ac:dyDescent="0.7">
      <c r="A16" s="3"/>
      <c r="B16" s="9">
        <v>9</v>
      </c>
      <c r="C16" s="71" t="s">
        <v>552</v>
      </c>
      <c r="D16" s="72" t="s">
        <v>2</v>
      </c>
      <c r="E16" s="73" t="s">
        <v>328</v>
      </c>
      <c r="F16" s="74" t="s">
        <v>553</v>
      </c>
      <c r="G16" s="38"/>
      <c r="H16" s="25" t="str">
        <f t="shared" si="1"/>
        <v/>
      </c>
      <c r="I16" s="17"/>
      <c r="J16" s="27">
        <v>4</v>
      </c>
      <c r="K16" s="9">
        <f>T9</f>
        <v>0</v>
      </c>
      <c r="L16" s="8">
        <f>T10</f>
        <v>0</v>
      </c>
      <c r="M16" s="168">
        <f>L18+L17+L16+K16+K17+K18</f>
        <v>0</v>
      </c>
      <c r="N16" s="3"/>
      <c r="O16" s="3"/>
      <c r="P16" s="16"/>
      <c r="Q16" s="3" t="str">
        <f t="shared" si="3"/>
        <v>ชาย</v>
      </c>
      <c r="R16" s="3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3" ht="18" customHeight="1" x14ac:dyDescent="0.7">
      <c r="A17" s="3"/>
      <c r="B17" s="9">
        <v>10</v>
      </c>
      <c r="C17" s="71" t="s">
        <v>554</v>
      </c>
      <c r="D17" s="72" t="s">
        <v>2</v>
      </c>
      <c r="E17" s="73" t="s">
        <v>555</v>
      </c>
      <c r="F17" s="74" t="s">
        <v>556</v>
      </c>
      <c r="G17" s="38"/>
      <c r="H17" s="25" t="str">
        <f t="shared" si="1"/>
        <v/>
      </c>
      <c r="I17" s="17"/>
      <c r="J17" s="27">
        <v>3.5</v>
      </c>
      <c r="K17" s="9">
        <f>U9</f>
        <v>0</v>
      </c>
      <c r="L17" s="8">
        <f>U10</f>
        <v>0</v>
      </c>
      <c r="M17" s="169"/>
      <c r="N17" s="3"/>
      <c r="O17" s="3"/>
      <c r="P17" s="16"/>
      <c r="Q17" s="3" t="str">
        <f t="shared" si="3"/>
        <v>ชาย</v>
      </c>
      <c r="R17" s="3"/>
      <c r="S17" s="197" t="s">
        <v>84</v>
      </c>
      <c r="T17" s="197"/>
      <c r="U17" s="7"/>
      <c r="V17" s="7"/>
      <c r="W17" s="7"/>
      <c r="X17" s="7"/>
      <c r="Y17" s="7"/>
      <c r="Z17" s="7"/>
      <c r="AA17" s="7"/>
      <c r="AB17" s="7"/>
      <c r="AC17" s="7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3" ht="18" customHeight="1" x14ac:dyDescent="0.7">
      <c r="A18" s="3"/>
      <c r="B18" s="9">
        <v>11</v>
      </c>
      <c r="C18" s="71" t="s">
        <v>560</v>
      </c>
      <c r="D18" s="72" t="s">
        <v>2</v>
      </c>
      <c r="E18" s="73" t="s">
        <v>561</v>
      </c>
      <c r="F18" s="74" t="s">
        <v>562</v>
      </c>
      <c r="G18" s="38"/>
      <c r="H18" s="25" t="str">
        <f t="shared" si="1"/>
        <v/>
      </c>
      <c r="I18" s="17"/>
      <c r="J18" s="27">
        <v>3</v>
      </c>
      <c r="K18" s="9">
        <f>V9</f>
        <v>0</v>
      </c>
      <c r="L18" s="8">
        <f>V10</f>
        <v>0</v>
      </c>
      <c r="M18" s="170"/>
      <c r="N18" s="3"/>
      <c r="O18" s="3"/>
      <c r="P18" s="16"/>
      <c r="Q18" s="3" t="str">
        <f t="shared" si="3"/>
        <v>ชาย</v>
      </c>
      <c r="R18" s="3"/>
      <c r="S18" s="199" t="s">
        <v>36</v>
      </c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3" ht="18" customHeight="1" x14ac:dyDescent="0.7">
      <c r="A19" s="3"/>
      <c r="B19" s="9">
        <v>12</v>
      </c>
      <c r="C19" s="71" t="s">
        <v>575</v>
      </c>
      <c r="D19" s="72" t="s">
        <v>2</v>
      </c>
      <c r="E19" s="73" t="s">
        <v>576</v>
      </c>
      <c r="F19" s="74" t="s">
        <v>577</v>
      </c>
      <c r="G19" s="38"/>
      <c r="H19" s="25" t="str">
        <f t="shared" si="1"/>
        <v/>
      </c>
      <c r="I19" s="17"/>
      <c r="J19" s="29">
        <v>2.5</v>
      </c>
      <c r="K19" s="9">
        <f>W9</f>
        <v>0</v>
      </c>
      <c r="L19" s="8">
        <f>W10</f>
        <v>0</v>
      </c>
      <c r="M19" s="168">
        <f>L22+K22+L21+K20+K19+L19+L20+K21</f>
        <v>0</v>
      </c>
      <c r="N19" s="3"/>
      <c r="O19" s="3"/>
      <c r="P19" s="16"/>
      <c r="Q19" s="3" t="str">
        <f t="shared" si="3"/>
        <v>ชาย</v>
      </c>
      <c r="R19" s="3"/>
      <c r="S19" s="8"/>
      <c r="T19" s="8">
        <v>4</v>
      </c>
      <c r="U19" s="8">
        <v>3.5</v>
      </c>
      <c r="V19" s="8">
        <v>3</v>
      </c>
      <c r="W19" s="8">
        <v>2.5</v>
      </c>
      <c r="X19" s="8">
        <v>2</v>
      </c>
      <c r="Y19" s="8">
        <v>1.5</v>
      </c>
      <c r="Z19" s="8">
        <v>1</v>
      </c>
      <c r="AA19" s="8">
        <v>0</v>
      </c>
      <c r="AB19" s="8" t="s">
        <v>12</v>
      </c>
      <c r="AC19" s="8" t="s">
        <v>17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3" ht="18" customHeight="1" x14ac:dyDescent="0.7">
      <c r="A20" s="3"/>
      <c r="B20" s="9">
        <v>13</v>
      </c>
      <c r="C20" s="71" t="s">
        <v>581</v>
      </c>
      <c r="D20" s="72" t="s">
        <v>2</v>
      </c>
      <c r="E20" s="73" t="s">
        <v>582</v>
      </c>
      <c r="F20" s="74" t="s">
        <v>583</v>
      </c>
      <c r="G20" s="38"/>
      <c r="H20" s="25" t="str">
        <f t="shared" si="1"/>
        <v/>
      </c>
      <c r="I20" s="17"/>
      <c r="J20" s="29">
        <v>2</v>
      </c>
      <c r="K20" s="9">
        <f>X9</f>
        <v>0</v>
      </c>
      <c r="L20" s="8">
        <f>X10</f>
        <v>0</v>
      </c>
      <c r="M20" s="169"/>
      <c r="N20" s="3"/>
      <c r="O20" s="3"/>
      <c r="P20" s="16"/>
      <c r="Q20" s="3" t="str">
        <f t="shared" si="3"/>
        <v>ชาย</v>
      </c>
      <c r="R20" s="3"/>
      <c r="S20" s="8" t="s">
        <v>85</v>
      </c>
      <c r="T20" s="8">
        <f>T11</f>
        <v>0</v>
      </c>
      <c r="U20" s="8">
        <f t="shared" ref="U20:AC21" si="4">U11</f>
        <v>0</v>
      </c>
      <c r="V20" s="8">
        <f t="shared" si="4"/>
        <v>0</v>
      </c>
      <c r="W20" s="8">
        <f t="shared" si="4"/>
        <v>0</v>
      </c>
      <c r="X20" s="8">
        <f t="shared" si="4"/>
        <v>0</v>
      </c>
      <c r="Y20" s="8">
        <f t="shared" si="4"/>
        <v>0</v>
      </c>
      <c r="Z20" s="8">
        <f t="shared" si="4"/>
        <v>0</v>
      </c>
      <c r="AA20" s="8">
        <f t="shared" si="4"/>
        <v>0</v>
      </c>
      <c r="AB20" s="8">
        <f t="shared" si="4"/>
        <v>0</v>
      </c>
      <c r="AC20" s="8">
        <f t="shared" si="4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3" ht="18" customHeight="1" x14ac:dyDescent="0.7">
      <c r="A21" s="3"/>
      <c r="B21" s="9">
        <v>14</v>
      </c>
      <c r="C21" s="71" t="s">
        <v>633</v>
      </c>
      <c r="D21" s="72" t="s">
        <v>2</v>
      </c>
      <c r="E21" s="73" t="s">
        <v>634</v>
      </c>
      <c r="F21" s="74" t="s">
        <v>635</v>
      </c>
      <c r="G21" s="38"/>
      <c r="H21" s="25" t="str">
        <f t="shared" si="1"/>
        <v/>
      </c>
      <c r="I21" s="17"/>
      <c r="J21" s="29">
        <v>1.5</v>
      </c>
      <c r="K21" s="9">
        <f>Y9</f>
        <v>0</v>
      </c>
      <c r="L21" s="8">
        <f>Y10</f>
        <v>0</v>
      </c>
      <c r="M21" s="169"/>
      <c r="N21" s="3"/>
      <c r="O21" s="3"/>
      <c r="P21" s="16"/>
      <c r="Q21" s="3" t="str">
        <f t="shared" si="3"/>
        <v>ชาย</v>
      </c>
      <c r="R21" s="3"/>
      <c r="S21" s="8" t="s">
        <v>83</v>
      </c>
      <c r="T21" s="22" t="e">
        <f>T12</f>
        <v>#DIV/0!</v>
      </c>
      <c r="U21" s="22" t="e">
        <f t="shared" si="4"/>
        <v>#DIV/0!</v>
      </c>
      <c r="V21" s="22" t="e">
        <f t="shared" si="4"/>
        <v>#DIV/0!</v>
      </c>
      <c r="W21" s="22" t="e">
        <f t="shared" si="4"/>
        <v>#DIV/0!</v>
      </c>
      <c r="X21" s="22" t="e">
        <f t="shared" si="4"/>
        <v>#DIV/0!</v>
      </c>
      <c r="Y21" s="22" t="e">
        <f t="shared" si="4"/>
        <v>#DIV/0!</v>
      </c>
      <c r="Z21" s="22" t="e">
        <f t="shared" si="4"/>
        <v>#DIV/0!</v>
      </c>
      <c r="AA21" s="22" t="e">
        <f t="shared" si="4"/>
        <v>#DIV/0!</v>
      </c>
      <c r="AB21" s="22" t="e">
        <f t="shared" si="4"/>
        <v>#DIV/0!</v>
      </c>
      <c r="AC21" s="22" t="e">
        <f t="shared" si="4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3" ht="18" customHeight="1" x14ac:dyDescent="0.7">
      <c r="A22" s="3"/>
      <c r="B22" s="9">
        <v>15</v>
      </c>
      <c r="C22" s="71" t="s">
        <v>636</v>
      </c>
      <c r="D22" s="72" t="s">
        <v>2</v>
      </c>
      <c r="E22" s="73" t="s">
        <v>325</v>
      </c>
      <c r="F22" s="74" t="s">
        <v>637</v>
      </c>
      <c r="G22" s="38"/>
      <c r="H22" s="25" t="str">
        <f t="shared" si="1"/>
        <v/>
      </c>
      <c r="I22" s="17"/>
      <c r="J22" s="29">
        <v>1</v>
      </c>
      <c r="K22" s="9">
        <f>Z9</f>
        <v>0</v>
      </c>
      <c r="L22" s="8">
        <f>Z10</f>
        <v>0</v>
      </c>
      <c r="M22" s="170"/>
      <c r="N22" s="3"/>
      <c r="O22" s="3"/>
      <c r="P22" s="16"/>
      <c r="Q22" s="3" t="str">
        <f t="shared" si="3"/>
        <v>ชาย</v>
      </c>
      <c r="R22" s="3"/>
      <c r="S22" s="37" t="s">
        <v>86</v>
      </c>
      <c r="T22" s="198" t="e">
        <f>T15</f>
        <v>#DIV/0!</v>
      </c>
      <c r="U22" s="168"/>
      <c r="V22" s="168"/>
      <c r="W22" s="24"/>
      <c r="X22" s="24"/>
      <c r="Y22" s="24"/>
      <c r="Z22" s="24"/>
      <c r="AA22" s="24"/>
      <c r="AB22" s="24"/>
      <c r="AC22" s="24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3" ht="18" customHeight="1" x14ac:dyDescent="0.75">
      <c r="A23" s="3"/>
      <c r="B23" s="9">
        <v>16</v>
      </c>
      <c r="C23" s="71" t="s">
        <v>641</v>
      </c>
      <c r="D23" s="72" t="s">
        <v>2</v>
      </c>
      <c r="E23" s="73" t="s">
        <v>642</v>
      </c>
      <c r="F23" s="74" t="s">
        <v>643</v>
      </c>
      <c r="G23" s="38"/>
      <c r="H23" s="25" t="str">
        <f t="shared" si="1"/>
        <v/>
      </c>
      <c r="I23" s="17"/>
      <c r="J23" s="29">
        <v>0</v>
      </c>
      <c r="K23" s="9">
        <f>AA9</f>
        <v>0</v>
      </c>
      <c r="L23" s="8">
        <f>AA10</f>
        <v>0</v>
      </c>
      <c r="M23" s="168">
        <f>L25+K24+K23+L23+L24+K25</f>
        <v>0</v>
      </c>
      <c r="N23" s="3"/>
      <c r="O23" s="3"/>
      <c r="P23" s="16"/>
      <c r="Q23" s="3" t="str">
        <f t="shared" si="3"/>
        <v>ชาย</v>
      </c>
      <c r="R23" s="3"/>
      <c r="S23" s="208" t="s">
        <v>34</v>
      </c>
      <c r="T23" s="208"/>
      <c r="U23" s="201" t="e">
        <f>AF10</f>
        <v>#DIV/0!</v>
      </c>
      <c r="V23" s="202"/>
      <c r="W23" s="209" t="s">
        <v>87</v>
      </c>
      <c r="X23" s="210"/>
      <c r="Y23" s="211"/>
      <c r="Z23" s="203" t="e">
        <f>AF9</f>
        <v>#DIV/0!</v>
      </c>
      <c r="AA23" s="204"/>
      <c r="AB23" s="204"/>
      <c r="AC23" s="204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3" ht="18" customHeight="1" x14ac:dyDescent="0.7">
      <c r="A24" s="3"/>
      <c r="B24" s="9">
        <v>17</v>
      </c>
      <c r="C24" s="71" t="s">
        <v>649</v>
      </c>
      <c r="D24" s="72" t="s">
        <v>2</v>
      </c>
      <c r="E24" s="73" t="s">
        <v>88</v>
      </c>
      <c r="F24" s="74" t="s">
        <v>650</v>
      </c>
      <c r="G24" s="38"/>
      <c r="H24" s="25" t="str">
        <f t="shared" si="1"/>
        <v/>
      </c>
      <c r="I24" s="17"/>
      <c r="J24" s="27" t="s">
        <v>12</v>
      </c>
      <c r="K24" s="9">
        <f>AB9</f>
        <v>0</v>
      </c>
      <c r="L24" s="8">
        <f>AB10</f>
        <v>0</v>
      </c>
      <c r="M24" s="169"/>
      <c r="N24" s="3"/>
      <c r="O24" s="3"/>
      <c r="P24" s="16"/>
      <c r="Q24" s="3" t="str">
        <f t="shared" si="3"/>
        <v>ชาย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3" ht="18" customHeight="1" x14ac:dyDescent="0.7">
      <c r="A25" s="3"/>
      <c r="B25" s="9">
        <v>18</v>
      </c>
      <c r="C25" s="71" t="s">
        <v>654</v>
      </c>
      <c r="D25" s="72" t="s">
        <v>2</v>
      </c>
      <c r="E25" s="73" t="s">
        <v>655</v>
      </c>
      <c r="F25" s="74" t="s">
        <v>656</v>
      </c>
      <c r="G25" s="38"/>
      <c r="H25" s="25" t="str">
        <f t="shared" si="1"/>
        <v/>
      </c>
      <c r="I25" s="17"/>
      <c r="J25" s="27" t="s">
        <v>13</v>
      </c>
      <c r="K25" s="9">
        <f>AC9</f>
        <v>0</v>
      </c>
      <c r="L25" s="8">
        <f>AC10</f>
        <v>0</v>
      </c>
      <c r="M25" s="170"/>
      <c r="N25" s="3"/>
      <c r="O25" s="3"/>
      <c r="P25" s="16"/>
      <c r="Q25" s="3" t="str">
        <f t="shared" si="3"/>
        <v>ชาย</v>
      </c>
      <c r="R25" s="3"/>
      <c r="S25" s="50" t="s">
        <v>97</v>
      </c>
      <c r="T25" s="50" t="s">
        <v>169</v>
      </c>
      <c r="U25" s="50" t="s">
        <v>83</v>
      </c>
      <c r="V25" s="50" t="s">
        <v>170</v>
      </c>
      <c r="W25" s="50" t="s">
        <v>83</v>
      </c>
      <c r="X25" s="50" t="s">
        <v>16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3" ht="18" customHeight="1" x14ac:dyDescent="0.7">
      <c r="A26" s="3"/>
      <c r="B26" s="9">
        <v>19</v>
      </c>
      <c r="C26" s="71" t="s">
        <v>661</v>
      </c>
      <c r="D26" s="72" t="s">
        <v>2</v>
      </c>
      <c r="E26" s="73" t="s">
        <v>662</v>
      </c>
      <c r="F26" s="74" t="s">
        <v>663</v>
      </c>
      <c r="G26" s="38"/>
      <c r="H26" s="25" t="str">
        <f t="shared" si="1"/>
        <v/>
      </c>
      <c r="I26" s="17"/>
      <c r="J26" s="27" t="s">
        <v>178</v>
      </c>
      <c r="K26" s="9">
        <f>T26</f>
        <v>0</v>
      </c>
      <c r="L26" s="58">
        <f>T27</f>
        <v>0</v>
      </c>
      <c r="M26" s="51">
        <f>T28</f>
        <v>0</v>
      </c>
      <c r="N26" s="3"/>
      <c r="O26" s="3"/>
      <c r="P26" s="16"/>
      <c r="Q26" s="3" t="str">
        <f t="shared" si="3"/>
        <v>ชาย</v>
      </c>
      <c r="R26" s="3"/>
      <c r="S26" s="51" t="s">
        <v>8</v>
      </c>
      <c r="T26" s="51">
        <f>COUNTIFS($Q$8:$Q$59,"ชาย",$H$8:$H$59,"ผ")</f>
        <v>0</v>
      </c>
      <c r="U26" s="51" t="e">
        <f>(T26*100)/X26</f>
        <v>#DIV/0!</v>
      </c>
      <c r="V26" s="51">
        <f>COUNTIFS($Q$8:$Q$59,"ชาย",$H$8:$H$59,"มผ")</f>
        <v>0</v>
      </c>
      <c r="W26" s="51" t="e">
        <f>(V26*100)/X26</f>
        <v>#DIV/0!</v>
      </c>
      <c r="X26" s="51">
        <f>T26+V26</f>
        <v>0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</row>
    <row r="27" spans="1:43" ht="18" customHeight="1" x14ac:dyDescent="0.7">
      <c r="A27" s="3"/>
      <c r="B27" s="9">
        <v>20</v>
      </c>
      <c r="C27" s="71" t="s">
        <v>674</v>
      </c>
      <c r="D27" s="72" t="s">
        <v>2</v>
      </c>
      <c r="E27" s="73" t="s">
        <v>491</v>
      </c>
      <c r="F27" s="74" t="s">
        <v>675</v>
      </c>
      <c r="G27" s="38"/>
      <c r="H27" s="25" t="str">
        <f t="shared" si="1"/>
        <v/>
      </c>
      <c r="I27" s="17"/>
      <c r="J27" s="27" t="s">
        <v>177</v>
      </c>
      <c r="K27" s="9">
        <f>V26</f>
        <v>0</v>
      </c>
      <c r="L27" s="58">
        <f>V27</f>
        <v>0</v>
      </c>
      <c r="M27" s="51">
        <f>V28</f>
        <v>0</v>
      </c>
      <c r="N27" s="3"/>
      <c r="O27" s="3"/>
      <c r="P27" s="16"/>
      <c r="Q27" s="3" t="str">
        <f t="shared" si="3"/>
        <v>ชาย</v>
      </c>
      <c r="R27" s="3"/>
      <c r="S27" s="51" t="s">
        <v>9</v>
      </c>
      <c r="T27" s="51">
        <f>COUNTIFS($Q$8:$Q$59,"หญิง",$H$8:$H$59,"ผ")</f>
        <v>0</v>
      </c>
      <c r="U27" s="51" t="e">
        <f>(T27*100)/X27</f>
        <v>#DIV/0!</v>
      </c>
      <c r="V27" s="51">
        <f>COUNTIFS($Q$8:$Q$59,"หญิง",$H$8:$H$59,"มผ")</f>
        <v>0</v>
      </c>
      <c r="W27" s="51" t="e">
        <f>(V27*100)/X27</f>
        <v>#DIV/0!</v>
      </c>
      <c r="X27" s="51">
        <f>T27+V27</f>
        <v>0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</row>
    <row r="28" spans="1:43" ht="18" customHeight="1" x14ac:dyDescent="0.7">
      <c r="A28" s="3"/>
      <c r="B28" s="9">
        <v>21</v>
      </c>
      <c r="C28" s="71" t="s">
        <v>676</v>
      </c>
      <c r="D28" s="72" t="s">
        <v>2</v>
      </c>
      <c r="E28" s="73" t="s">
        <v>677</v>
      </c>
      <c r="F28" s="74" t="s">
        <v>678</v>
      </c>
      <c r="G28" s="38"/>
      <c r="H28" s="25" t="str">
        <f t="shared" si="1"/>
        <v/>
      </c>
      <c r="I28" s="17"/>
      <c r="J28" s="18"/>
      <c r="L28" s="18"/>
      <c r="M28" s="3"/>
      <c r="N28" s="3"/>
      <c r="O28" s="3"/>
      <c r="P28" s="16"/>
      <c r="Q28" s="3" t="str">
        <f t="shared" si="3"/>
        <v>ชาย</v>
      </c>
      <c r="R28" s="3"/>
      <c r="S28" s="51" t="s">
        <v>16</v>
      </c>
      <c r="T28" s="51">
        <f>SUM(T26:T27)</f>
        <v>0</v>
      </c>
      <c r="U28" s="51" t="e">
        <f>(T28*100)/X28</f>
        <v>#DIV/0!</v>
      </c>
      <c r="V28" s="51">
        <f>SUM(V26:V27)</f>
        <v>0</v>
      </c>
      <c r="W28" s="51" t="e">
        <f>(V28*100)/X28</f>
        <v>#DIV/0!</v>
      </c>
      <c r="X28" s="51">
        <f>T28+V28</f>
        <v>0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</row>
    <row r="29" spans="1:43" ht="18" customHeight="1" x14ac:dyDescent="0.7">
      <c r="A29" s="3"/>
      <c r="B29" s="9">
        <v>22</v>
      </c>
      <c r="C29" s="71" t="s">
        <v>801</v>
      </c>
      <c r="D29" s="72" t="s">
        <v>800</v>
      </c>
      <c r="E29" s="73" t="s">
        <v>802</v>
      </c>
      <c r="F29" s="74" t="s">
        <v>803</v>
      </c>
      <c r="G29" s="38"/>
      <c r="H29" s="25" t="str">
        <f t="shared" si="1"/>
        <v/>
      </c>
      <c r="I29" s="17"/>
      <c r="J29" s="18"/>
      <c r="L29" s="18"/>
      <c r="M29" s="3"/>
      <c r="N29" s="3"/>
      <c r="O29" s="3"/>
      <c r="P29" s="16"/>
      <c r="Q29" s="3" t="str">
        <f t="shared" si="3"/>
        <v>ชาย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3" ht="18" customHeight="1" x14ac:dyDescent="0.7">
      <c r="A30" s="3"/>
      <c r="B30" s="9">
        <v>23</v>
      </c>
      <c r="C30" s="71" t="s">
        <v>506</v>
      </c>
      <c r="D30" s="72" t="s">
        <v>3</v>
      </c>
      <c r="E30" s="73" t="s">
        <v>507</v>
      </c>
      <c r="F30" s="74" t="s">
        <v>508</v>
      </c>
      <c r="G30" s="38"/>
      <c r="H30" s="25" t="str">
        <f t="shared" si="1"/>
        <v/>
      </c>
      <c r="I30" s="17"/>
      <c r="J30" s="18"/>
      <c r="K30" s="34" t="str">
        <f>กรอกข้อมูล!C5</f>
        <v>(นางกัญญาภรณ์  การะเกตุ)</v>
      </c>
      <c r="L30" s="18"/>
      <c r="M30" s="3"/>
      <c r="N30" s="3"/>
      <c r="O30" s="3"/>
      <c r="P30" s="16"/>
      <c r="Q30" s="3" t="str">
        <f t="shared" si="3"/>
        <v>หญิง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3" ht="18" customHeight="1" x14ac:dyDescent="0.7">
      <c r="A31" s="3"/>
      <c r="B31" s="9">
        <v>24</v>
      </c>
      <c r="C31" s="71" t="s">
        <v>509</v>
      </c>
      <c r="D31" s="72" t="s">
        <v>3</v>
      </c>
      <c r="E31" s="73" t="s">
        <v>510</v>
      </c>
      <c r="F31" s="74" t="s">
        <v>511</v>
      </c>
      <c r="G31" s="38"/>
      <c r="H31" s="25" t="str">
        <f t="shared" si="1"/>
        <v/>
      </c>
      <c r="I31" s="17"/>
      <c r="J31" s="18"/>
      <c r="K31" s="17"/>
      <c r="L31" s="18"/>
      <c r="M31" s="3"/>
      <c r="N31" s="3"/>
      <c r="O31" s="3"/>
      <c r="P31" s="16"/>
      <c r="Q31" s="3" t="str">
        <f t="shared" si="3"/>
        <v>หญิง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3" ht="18" customHeight="1" x14ac:dyDescent="0.7">
      <c r="A32" s="3"/>
      <c r="B32" s="9">
        <v>25</v>
      </c>
      <c r="C32" s="71" t="s">
        <v>520</v>
      </c>
      <c r="D32" s="72" t="s">
        <v>3</v>
      </c>
      <c r="E32" s="73" t="s">
        <v>521</v>
      </c>
      <c r="F32" s="74" t="s">
        <v>522</v>
      </c>
      <c r="G32" s="38"/>
      <c r="H32" s="25" t="str">
        <f t="shared" si="1"/>
        <v/>
      </c>
      <c r="I32" s="17"/>
      <c r="J32" s="18"/>
      <c r="K32" s="17"/>
      <c r="L32" s="18"/>
      <c r="M32" s="3"/>
      <c r="N32" s="3"/>
      <c r="O32" s="3"/>
      <c r="P32" s="16"/>
      <c r="Q32" s="3" t="str">
        <f t="shared" si="3"/>
        <v>หญิง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8" customHeight="1" x14ac:dyDescent="0.7">
      <c r="A33" s="3"/>
      <c r="B33" s="9">
        <v>26</v>
      </c>
      <c r="C33" s="71" t="s">
        <v>586</v>
      </c>
      <c r="D33" s="72" t="s">
        <v>3</v>
      </c>
      <c r="E33" s="73" t="s">
        <v>587</v>
      </c>
      <c r="F33" s="74" t="s">
        <v>588</v>
      </c>
      <c r="G33" s="38"/>
      <c r="H33" s="25" t="str">
        <f t="shared" si="1"/>
        <v/>
      </c>
      <c r="I33" s="17"/>
      <c r="J33" s="18"/>
      <c r="K33" s="17"/>
      <c r="L33" s="18"/>
      <c r="M33" s="3"/>
      <c r="N33" s="3"/>
      <c r="O33" s="3"/>
      <c r="P33" s="16"/>
      <c r="Q33" s="3" t="str">
        <f t="shared" si="3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8" customHeight="1" x14ac:dyDescent="0.7">
      <c r="A34" s="3"/>
      <c r="B34" s="9">
        <v>27</v>
      </c>
      <c r="C34" s="71" t="s">
        <v>595</v>
      </c>
      <c r="D34" s="72" t="s">
        <v>3</v>
      </c>
      <c r="E34" s="73" t="s">
        <v>596</v>
      </c>
      <c r="F34" s="74" t="s">
        <v>597</v>
      </c>
      <c r="G34" s="38"/>
      <c r="H34" s="25" t="str">
        <f t="shared" si="1"/>
        <v/>
      </c>
      <c r="I34" s="18"/>
      <c r="J34" s="18"/>
      <c r="K34" s="18"/>
      <c r="L34" s="18"/>
      <c r="M34" s="3"/>
      <c r="N34" s="3"/>
      <c r="O34" s="3"/>
      <c r="P34" s="16"/>
      <c r="Q34" s="3" t="str">
        <f t="shared" si="3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8" customHeight="1" x14ac:dyDescent="0.7">
      <c r="A35" s="3"/>
      <c r="B35" s="9">
        <v>28</v>
      </c>
      <c r="C35" s="71" t="s">
        <v>598</v>
      </c>
      <c r="D35" s="72" t="s">
        <v>3</v>
      </c>
      <c r="E35" s="73" t="s">
        <v>599</v>
      </c>
      <c r="F35" s="74" t="s">
        <v>600</v>
      </c>
      <c r="G35" s="38"/>
      <c r="H35" s="25" t="str">
        <f t="shared" si="1"/>
        <v/>
      </c>
      <c r="I35" s="18"/>
      <c r="J35" s="18"/>
      <c r="K35" s="18"/>
      <c r="L35" s="18"/>
      <c r="M35" s="3"/>
      <c r="N35" s="3"/>
      <c r="O35" s="3"/>
      <c r="P35" s="16"/>
      <c r="Q35" s="3" t="str">
        <f t="shared" si="3"/>
        <v>หญิง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8" customHeight="1" x14ac:dyDescent="0.7">
      <c r="A36" s="3"/>
      <c r="B36" s="9">
        <v>29</v>
      </c>
      <c r="C36" s="71" t="s">
        <v>604</v>
      </c>
      <c r="D36" s="72" t="s">
        <v>3</v>
      </c>
      <c r="E36" s="73" t="s">
        <v>605</v>
      </c>
      <c r="F36" s="74" t="s">
        <v>606</v>
      </c>
      <c r="G36" s="38"/>
      <c r="H36" s="25" t="str">
        <f t="shared" si="1"/>
        <v/>
      </c>
      <c r="I36" s="18"/>
      <c r="J36" s="18"/>
      <c r="K36" s="18"/>
      <c r="L36" s="18"/>
      <c r="M36" s="3"/>
      <c r="N36" s="3"/>
      <c r="O36" s="3"/>
      <c r="P36" s="16"/>
      <c r="Q36" s="3" t="str">
        <f t="shared" si="3"/>
        <v>หญิง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8" customHeight="1" x14ac:dyDescent="0.7">
      <c r="A37" s="3"/>
      <c r="B37" s="9">
        <v>30</v>
      </c>
      <c r="C37" s="71" t="s">
        <v>608</v>
      </c>
      <c r="D37" s="72" t="s">
        <v>3</v>
      </c>
      <c r="E37" s="73" t="s">
        <v>609</v>
      </c>
      <c r="F37" s="74" t="s">
        <v>610</v>
      </c>
      <c r="G37" s="38"/>
      <c r="H37" s="25" t="str">
        <f t="shared" si="1"/>
        <v/>
      </c>
      <c r="I37" s="18"/>
      <c r="J37" s="18"/>
      <c r="K37" s="18"/>
      <c r="L37" s="18"/>
      <c r="M37" s="3"/>
      <c r="N37" s="3"/>
      <c r="O37" s="3"/>
      <c r="P37" s="16"/>
      <c r="Q37" s="3" t="str">
        <f t="shared" si="3"/>
        <v>หญิง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8" customHeight="1" x14ac:dyDescent="0.7">
      <c r="A38" s="3"/>
      <c r="B38" s="9">
        <v>31</v>
      </c>
      <c r="C38" s="71" t="s">
        <v>611</v>
      </c>
      <c r="D38" s="72" t="s">
        <v>3</v>
      </c>
      <c r="E38" s="73" t="s">
        <v>612</v>
      </c>
      <c r="F38" s="74" t="s">
        <v>14</v>
      </c>
      <c r="G38" s="38"/>
      <c r="H38" s="25" t="str">
        <f t="shared" si="1"/>
        <v/>
      </c>
      <c r="I38" s="3"/>
      <c r="J38" s="3"/>
      <c r="K38" s="3"/>
      <c r="L38" s="3"/>
      <c r="M38" s="3"/>
      <c r="N38" s="3"/>
      <c r="O38" s="3"/>
      <c r="P38" s="16"/>
      <c r="Q38" s="3" t="str">
        <f t="shared" si="3"/>
        <v>หญิง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8" customHeight="1" x14ac:dyDescent="0.7">
      <c r="A39" s="3"/>
      <c r="B39" s="9">
        <v>32</v>
      </c>
      <c r="C39" s="75" t="s">
        <v>613</v>
      </c>
      <c r="D39" s="72" t="s">
        <v>3</v>
      </c>
      <c r="E39" s="76" t="s">
        <v>614</v>
      </c>
      <c r="F39" s="77" t="s">
        <v>615</v>
      </c>
      <c r="G39" s="38"/>
      <c r="H39" s="25" t="str">
        <f t="shared" si="1"/>
        <v/>
      </c>
      <c r="I39" s="3"/>
      <c r="J39" s="3"/>
      <c r="K39" s="3"/>
      <c r="L39" s="3"/>
      <c r="M39" s="3"/>
      <c r="N39" s="3"/>
      <c r="O39" s="3"/>
      <c r="P39" s="16"/>
      <c r="Q39" s="3" t="str">
        <f t="shared" si="3"/>
        <v>หญิง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6.5" customHeight="1" x14ac:dyDescent="0.7">
      <c r="A40" s="3"/>
      <c r="B40" s="9">
        <v>33</v>
      </c>
      <c r="C40" s="71" t="s">
        <v>616</v>
      </c>
      <c r="D40" s="72" t="s">
        <v>3</v>
      </c>
      <c r="E40" s="73" t="s">
        <v>91</v>
      </c>
      <c r="F40" s="74" t="s">
        <v>617</v>
      </c>
      <c r="G40" s="38"/>
      <c r="H40" s="25" t="str">
        <f t="shared" si="1"/>
        <v/>
      </c>
      <c r="I40" s="3"/>
      <c r="J40" s="3"/>
      <c r="K40" s="3"/>
      <c r="L40" s="3"/>
      <c r="M40" s="3"/>
      <c r="N40" s="3"/>
      <c r="O40" s="3"/>
      <c r="P40" s="16"/>
      <c r="Q40" s="3" t="str">
        <f t="shared" si="3"/>
        <v>หญิง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6.5" customHeight="1" x14ac:dyDescent="0.7">
      <c r="A41" s="3"/>
      <c r="B41" s="9">
        <v>34</v>
      </c>
      <c r="C41" s="75" t="s">
        <v>239</v>
      </c>
      <c r="D41" s="72" t="s">
        <v>3</v>
      </c>
      <c r="E41" s="76" t="s">
        <v>240</v>
      </c>
      <c r="F41" s="77" t="s">
        <v>241</v>
      </c>
      <c r="G41" s="38"/>
      <c r="H41" s="25" t="str">
        <f t="shared" si="1"/>
        <v/>
      </c>
      <c r="I41" s="3"/>
      <c r="J41" s="3"/>
      <c r="K41" s="3"/>
      <c r="L41" s="3"/>
      <c r="M41" s="3"/>
      <c r="N41" s="3"/>
      <c r="O41" s="3"/>
      <c r="P41" s="16"/>
      <c r="Q41" s="3" t="str">
        <f t="shared" si="3"/>
        <v>หญิง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6.5" customHeight="1" x14ac:dyDescent="0.7">
      <c r="A42" s="3"/>
      <c r="B42" s="9">
        <v>35</v>
      </c>
      <c r="C42" s="71" t="s">
        <v>242</v>
      </c>
      <c r="D42" s="72" t="s">
        <v>3</v>
      </c>
      <c r="E42" s="73" t="s">
        <v>243</v>
      </c>
      <c r="F42" s="74" t="s">
        <v>244</v>
      </c>
      <c r="G42" s="38"/>
      <c r="H42" s="25" t="str">
        <f t="shared" si="1"/>
        <v/>
      </c>
      <c r="I42" s="3"/>
      <c r="J42" s="3"/>
      <c r="K42" s="3"/>
      <c r="L42" s="3"/>
      <c r="M42" s="3"/>
      <c r="N42" s="3"/>
      <c r="O42" s="3"/>
      <c r="P42" s="16"/>
      <c r="Q42" s="3" t="str">
        <f t="shared" si="3"/>
        <v>หญิง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6.5" customHeight="1" x14ac:dyDescent="0.7">
      <c r="A43" s="3"/>
      <c r="B43" s="9">
        <v>36</v>
      </c>
      <c r="C43" s="75" t="s">
        <v>252</v>
      </c>
      <c r="D43" s="72" t="s">
        <v>3</v>
      </c>
      <c r="E43" s="76" t="s">
        <v>253</v>
      </c>
      <c r="F43" s="77" t="s">
        <v>254</v>
      </c>
      <c r="G43" s="38"/>
      <c r="H43" s="25" t="str">
        <f t="shared" si="1"/>
        <v/>
      </c>
      <c r="I43" s="3"/>
      <c r="J43" s="3"/>
      <c r="K43" s="3"/>
      <c r="L43" s="3"/>
      <c r="M43" s="3"/>
      <c r="N43" s="3"/>
      <c r="O43" s="3"/>
      <c r="P43" s="16"/>
      <c r="Q43" s="3" t="str">
        <f t="shared" si="3"/>
        <v>หญิง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6.5" customHeight="1" x14ac:dyDescent="0.7">
      <c r="A44" s="3"/>
      <c r="B44" s="9">
        <v>37</v>
      </c>
      <c r="C44" s="71" t="s">
        <v>255</v>
      </c>
      <c r="D44" s="72" t="s">
        <v>3</v>
      </c>
      <c r="E44" s="73" t="s">
        <v>256</v>
      </c>
      <c r="F44" s="74" t="s">
        <v>257</v>
      </c>
      <c r="G44" s="38"/>
      <c r="H44" s="25" t="str">
        <f t="shared" si="1"/>
        <v/>
      </c>
      <c r="I44" s="3"/>
      <c r="J44" s="3"/>
      <c r="K44" s="3"/>
      <c r="L44" s="3"/>
      <c r="M44" s="3"/>
      <c r="N44" s="3"/>
      <c r="O44" s="3"/>
      <c r="P44" s="16"/>
      <c r="Q44" s="3" t="str">
        <f t="shared" si="3"/>
        <v>หญิง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6.5" customHeight="1" x14ac:dyDescent="0.7">
      <c r="A45" s="3"/>
      <c r="B45" s="9">
        <v>38</v>
      </c>
      <c r="C45" s="75" t="s">
        <v>622</v>
      </c>
      <c r="D45" s="72" t="s">
        <v>3</v>
      </c>
      <c r="E45" s="76" t="s">
        <v>155</v>
      </c>
      <c r="F45" s="77" t="s">
        <v>623</v>
      </c>
      <c r="G45" s="38"/>
      <c r="H45" s="25" t="str">
        <f t="shared" si="1"/>
        <v/>
      </c>
      <c r="I45" s="3"/>
      <c r="J45" s="3"/>
      <c r="K45" s="3"/>
      <c r="L45" s="3"/>
      <c r="M45" s="3"/>
      <c r="N45" s="3"/>
      <c r="O45" s="3"/>
      <c r="P45" s="16"/>
      <c r="Q45" s="3" t="str">
        <f t="shared" si="3"/>
        <v>หญิง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6.5" customHeight="1" x14ac:dyDescent="0.7">
      <c r="A46" s="3"/>
      <c r="B46" s="9">
        <v>39</v>
      </c>
      <c r="C46" s="71" t="s">
        <v>768</v>
      </c>
      <c r="D46" s="72" t="s">
        <v>2</v>
      </c>
      <c r="E46" s="73" t="s">
        <v>769</v>
      </c>
      <c r="F46" s="74" t="s">
        <v>770</v>
      </c>
      <c r="G46" s="38"/>
      <c r="H46" s="25" t="str">
        <f t="shared" si="1"/>
        <v/>
      </c>
      <c r="I46" s="3"/>
      <c r="J46" s="3"/>
      <c r="K46" s="3"/>
      <c r="L46" s="3"/>
      <c r="M46" s="3"/>
      <c r="N46" s="3"/>
      <c r="O46" s="3"/>
      <c r="P46" s="16"/>
      <c r="Q46" s="3" t="str">
        <f t="shared" si="3"/>
        <v>ชาย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6.5" customHeight="1" x14ac:dyDescent="0.7">
      <c r="A47" s="3"/>
      <c r="B47" s="9">
        <v>40</v>
      </c>
      <c r="C47" s="75" t="s">
        <v>790</v>
      </c>
      <c r="D47" s="72" t="s">
        <v>3</v>
      </c>
      <c r="E47" s="76" t="s">
        <v>804</v>
      </c>
      <c r="F47" s="77" t="s">
        <v>805</v>
      </c>
      <c r="G47" s="38"/>
      <c r="H47" s="25" t="str">
        <f t="shared" si="1"/>
        <v/>
      </c>
      <c r="I47" s="3"/>
      <c r="J47" s="3"/>
      <c r="K47" s="3"/>
      <c r="L47" s="3"/>
      <c r="M47" s="3"/>
      <c r="N47" s="3"/>
      <c r="O47" s="3"/>
      <c r="P47" s="16"/>
      <c r="Q47" s="3" t="str">
        <f t="shared" si="3"/>
        <v>หญิง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16.5" customHeight="1" x14ac:dyDescent="0.7">
      <c r="A48" s="3"/>
      <c r="B48" s="9">
        <v>41</v>
      </c>
      <c r="C48" s="71"/>
      <c r="D48" s="72"/>
      <c r="E48" s="73"/>
      <c r="F48" s="74"/>
      <c r="G48" s="38"/>
      <c r="H48" s="25" t="str">
        <f t="shared" si="1"/>
        <v/>
      </c>
      <c r="I48" s="3"/>
      <c r="J48" s="3"/>
      <c r="K48" s="3"/>
      <c r="L48" s="3"/>
      <c r="M48" s="3"/>
      <c r="N48" s="3"/>
      <c r="O48" s="3"/>
      <c r="P48" s="16"/>
      <c r="Q48" s="3" t="b">
        <f t="shared" si="3"/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6.5" customHeight="1" x14ac:dyDescent="0.7">
      <c r="A49" s="3"/>
      <c r="B49" s="9">
        <v>42</v>
      </c>
      <c r="C49" s="71"/>
      <c r="D49" s="72"/>
      <c r="E49" s="73"/>
      <c r="F49" s="74"/>
      <c r="G49" s="38"/>
      <c r="H49" s="25" t="str">
        <f t="shared" si="1"/>
        <v/>
      </c>
      <c r="I49" s="3"/>
      <c r="J49" s="3"/>
      <c r="K49" s="3"/>
      <c r="L49" s="3"/>
      <c r="M49" s="3"/>
      <c r="N49" s="3"/>
      <c r="O49" s="3"/>
      <c r="P49" s="16"/>
      <c r="Q49" s="3" t="b">
        <f t="shared" si="3"/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ht="16.5" customHeight="1" x14ac:dyDescent="0.7">
      <c r="A50" s="3"/>
      <c r="B50" s="9">
        <v>43</v>
      </c>
      <c r="C50" s="71"/>
      <c r="D50" s="72"/>
      <c r="E50" s="73"/>
      <c r="F50" s="74"/>
      <c r="G50" s="38"/>
      <c r="H50" s="25" t="str">
        <f t="shared" si="1"/>
        <v/>
      </c>
      <c r="I50" s="3"/>
      <c r="J50" s="3"/>
      <c r="K50" s="3"/>
      <c r="L50" s="3"/>
      <c r="M50" s="3"/>
      <c r="N50" s="3"/>
      <c r="O50" s="3"/>
      <c r="P50" s="16"/>
      <c r="Q50" s="3" t="b">
        <f t="shared" ref="Q50:Q52" si="5">IF(LEFT(D50,7)="เด็กชาย","ชาย",IF(LEFT(D50,8)="เด็กหญิง","หญิง",IF(LEFT(D50,3)="นาย","ชาย",IF(LEFT(D50,6)="นางสาว","หญิง"))))</f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ht="16.5" customHeight="1" x14ac:dyDescent="0.7">
      <c r="A51" s="3"/>
      <c r="B51" s="9">
        <v>44</v>
      </c>
      <c r="C51" s="30"/>
      <c r="D51" s="31"/>
      <c r="E51" s="73"/>
      <c r="F51" s="74"/>
      <c r="G51" s="38"/>
      <c r="H51" s="25" t="str">
        <f t="shared" si="1"/>
        <v/>
      </c>
      <c r="I51" s="3"/>
      <c r="J51" s="3"/>
      <c r="K51" s="3"/>
      <c r="L51" s="3"/>
      <c r="M51" s="3"/>
      <c r="N51" s="3"/>
      <c r="O51" s="3"/>
      <c r="P51" s="16"/>
      <c r="Q51" s="3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ht="16.5" customHeight="1" x14ac:dyDescent="0.7">
      <c r="A52" s="3"/>
      <c r="B52" s="46">
        <v>45</v>
      </c>
      <c r="C52" s="30"/>
      <c r="D52" s="31"/>
      <c r="E52" s="32"/>
      <c r="F52" s="33"/>
      <c r="G52" s="38"/>
      <c r="H52" s="25" t="str">
        <f t="shared" si="1"/>
        <v/>
      </c>
      <c r="I52" s="3"/>
      <c r="J52" s="3"/>
      <c r="K52" s="3"/>
      <c r="L52" s="3"/>
      <c r="M52" s="3"/>
      <c r="N52" s="3"/>
      <c r="O52" s="3"/>
      <c r="P52" s="16"/>
      <c r="Q52" s="3" t="b">
        <f t="shared" si="5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x14ac:dyDescent="0.25">
      <c r="A67" s="3"/>
      <c r="B67" s="3"/>
      <c r="C67" s="3" t="s">
        <v>12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x14ac:dyDescent="0.25">
      <c r="A68" s="3"/>
      <c r="B68" s="3"/>
      <c r="C68" s="3" t="s">
        <v>17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x14ac:dyDescent="0.25">
      <c r="A69" s="3"/>
      <c r="B69" s="3"/>
      <c r="C69" s="3" t="s">
        <v>169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x14ac:dyDescent="0.25">
      <c r="A70" s="3"/>
      <c r="B70" s="3"/>
      <c r="C70" s="3" t="s">
        <v>170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1:42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1:42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1:42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1:42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1:42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1:42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1:42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1:42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2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1:42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1:4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1:42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1:42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2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2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2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1:42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1:42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1:42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1:42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1:42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1:42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1:42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1:42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1:4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1:4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1:4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1:4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1:4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1:4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1:4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1:4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1:42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1:42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1:42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1:4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1:4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1:42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1:4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1:42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1:42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1:42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1:42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1:42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1:42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1:42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1:42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1:42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1:42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1:42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1:42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1:42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1:42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1:42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1:42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1:42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1:42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1:42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1:42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1:42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1:42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1:42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1:42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1:42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1:42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1:42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1:42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1:42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1:42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1:42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1:42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1:42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1:42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1:42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  <row r="164" spans="1:42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</row>
    <row r="165" spans="1:42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 spans="1:42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 spans="1:42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</row>
    <row r="168" spans="1:42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</row>
    <row r="169" spans="1:42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 spans="1:42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</row>
    <row r="171" spans="1:4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</row>
    <row r="172" spans="1:4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</row>
    <row r="173" spans="1:4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</row>
    <row r="174" spans="1:4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</row>
    <row r="175" spans="1:42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</row>
    <row r="176" spans="1:42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</row>
    <row r="177" spans="1:42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</row>
    <row r="178" spans="1:42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</row>
    <row r="179" spans="1:42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</row>
    <row r="180" spans="1:42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</row>
    <row r="181" spans="1:42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</row>
    <row r="182" spans="1:42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</row>
    <row r="183" spans="1:42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</row>
    <row r="184" spans="1:42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</row>
    <row r="185" spans="1:42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</row>
    <row r="186" spans="1:42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</row>
    <row r="187" spans="1:42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</row>
    <row r="188" spans="1:42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</row>
    <row r="189" spans="1:42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</row>
    <row r="190" spans="1:42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</row>
    <row r="191" spans="1:42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</row>
    <row r="192" spans="1:42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</row>
    <row r="193" spans="1:42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</row>
    <row r="194" spans="1:42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</row>
    <row r="195" spans="1:42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</row>
    <row r="196" spans="1:42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</row>
    <row r="197" spans="1:42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</row>
    <row r="198" spans="1:42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</row>
    <row r="199" spans="1:42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</row>
    <row r="200" spans="1:42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</row>
    <row r="201" spans="1:42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</row>
    <row r="202" spans="1:42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</row>
    <row r="203" spans="1:42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</row>
    <row r="204" spans="1:42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</row>
    <row r="205" spans="1:42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</row>
    <row r="206" spans="1:42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</row>
    <row r="207" spans="1:42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</row>
    <row r="208" spans="1:42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</row>
    <row r="209" spans="1:42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</row>
    <row r="210" spans="1:42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</row>
    <row r="211" spans="1:42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</row>
    <row r="212" spans="1:42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</row>
    <row r="213" spans="1:42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</row>
    <row r="214" spans="1:42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</row>
    <row r="215" spans="1:42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</row>
    <row r="216" spans="1:42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</row>
    <row r="217" spans="1:42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</row>
    <row r="218" spans="1:42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</row>
    <row r="219" spans="1:42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</row>
    <row r="220" spans="1:42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</row>
    <row r="221" spans="1:42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</row>
    <row r="222" spans="1:42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</row>
    <row r="223" spans="1:42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</row>
    <row r="224" spans="1:42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</row>
    <row r="225" spans="1:42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</row>
    <row r="226" spans="1:42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</row>
    <row r="227" spans="1:42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</row>
    <row r="228" spans="1:42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</row>
    <row r="229" spans="1:42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</row>
    <row r="230" spans="1:42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</row>
    <row r="231" spans="1:42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</row>
    <row r="232" spans="1:42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</row>
    <row r="233" spans="1:42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</row>
    <row r="234" spans="1:42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</row>
    <row r="235" spans="1:42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</row>
    <row r="236" spans="1:42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</row>
    <row r="237" spans="1:42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</row>
    <row r="238" spans="1:42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</row>
    <row r="239" spans="1:42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</row>
    <row r="240" spans="1:42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</row>
    <row r="241" spans="1:42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</row>
    <row r="242" spans="1:42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</row>
    <row r="243" spans="1:42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</row>
    <row r="244" spans="1:42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</row>
    <row r="245" spans="1:42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</row>
    <row r="246" spans="1:42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</row>
    <row r="247" spans="1:42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</row>
    <row r="248" spans="1:42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</row>
    <row r="249" spans="1:42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</row>
    <row r="250" spans="1:42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</row>
    <row r="251" spans="1:42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</row>
    <row r="252" spans="1:42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</row>
    <row r="253" spans="1:42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</row>
    <row r="254" spans="1:42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</row>
    <row r="255" spans="1:42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</row>
    <row r="256" spans="1:42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</row>
    <row r="257" spans="1:42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</row>
    <row r="258" spans="1:42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</row>
    <row r="259" spans="1:42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</row>
    <row r="260" spans="1:42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</row>
    <row r="261" spans="1:42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</row>
    <row r="262" spans="1:42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</row>
    <row r="263" spans="1:42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</row>
    <row r="264" spans="1:42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</row>
    <row r="265" spans="1:42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</row>
    <row r="266" spans="1:42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</row>
    <row r="267" spans="1:42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</row>
    <row r="268" spans="1:42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</row>
    <row r="269" spans="1:42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</row>
    <row r="270" spans="1:42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</row>
    <row r="271" spans="1:42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</row>
    <row r="272" spans="1:42" x14ac:dyDescent="0.25"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</row>
    <row r="273" spans="6:42" x14ac:dyDescent="0.25"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</row>
    <row r="274" spans="6:42" x14ac:dyDescent="0.25"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</row>
    <row r="275" spans="6:42" x14ac:dyDescent="0.25"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</row>
    <row r="276" spans="6:42" x14ac:dyDescent="0.25"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</row>
    <row r="277" spans="6:42" x14ac:dyDescent="0.25"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</row>
    <row r="278" spans="6:42" x14ac:dyDescent="0.25"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</row>
    <row r="279" spans="6:42" x14ac:dyDescent="0.25"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</row>
    <row r="280" spans="6:42" x14ac:dyDescent="0.25"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</row>
    <row r="281" spans="6:42" x14ac:dyDescent="0.25"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</row>
    <row r="282" spans="6:42" x14ac:dyDescent="0.25"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</row>
    <row r="283" spans="6:42" x14ac:dyDescent="0.25"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</row>
    <row r="284" spans="6:42" x14ac:dyDescent="0.25"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</row>
    <row r="285" spans="6:42" x14ac:dyDescent="0.25"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</row>
    <row r="286" spans="6:42" x14ac:dyDescent="0.25"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</row>
    <row r="287" spans="6:42" x14ac:dyDescent="0.25"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</row>
    <row r="288" spans="6:42" x14ac:dyDescent="0.25"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</row>
    <row r="289" spans="6:42" x14ac:dyDescent="0.25"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</row>
    <row r="290" spans="6:42" x14ac:dyDescent="0.25"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</row>
    <row r="291" spans="6:42" x14ac:dyDescent="0.25"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</row>
    <row r="292" spans="6:42" x14ac:dyDescent="0.25"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</row>
    <row r="293" spans="6:42" x14ac:dyDescent="0.25"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</row>
    <row r="294" spans="6:42" x14ac:dyDescent="0.25"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</row>
    <row r="295" spans="6:42" x14ac:dyDescent="0.25"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</row>
    <row r="296" spans="6:42" x14ac:dyDescent="0.25"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</row>
    <row r="297" spans="6:42" x14ac:dyDescent="0.25"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</row>
    <row r="298" spans="6:42" x14ac:dyDescent="0.25"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</row>
    <row r="299" spans="6:42" x14ac:dyDescent="0.25"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</row>
    <row r="300" spans="6:42" x14ac:dyDescent="0.25"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</row>
    <row r="301" spans="6:42" x14ac:dyDescent="0.25"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</row>
    <row r="302" spans="6:42" x14ac:dyDescent="0.25"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</row>
    <row r="303" spans="6:42" x14ac:dyDescent="0.25"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</row>
    <row r="304" spans="6:42" x14ac:dyDescent="0.25"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</row>
    <row r="305" spans="6:42" x14ac:dyDescent="0.25"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</row>
    <row r="306" spans="6:42" x14ac:dyDescent="0.25"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</row>
    <row r="307" spans="6:42" x14ac:dyDescent="0.25"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</row>
    <row r="308" spans="6:42" x14ac:dyDescent="0.25"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</row>
    <row r="309" spans="6:42" x14ac:dyDescent="0.25"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</row>
    <row r="310" spans="6:42" x14ac:dyDescent="0.25"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</row>
    <row r="311" spans="6:42" x14ac:dyDescent="0.25"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</row>
    <row r="312" spans="6:42" x14ac:dyDescent="0.25"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</row>
    <row r="313" spans="6:42" x14ac:dyDescent="0.25"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</row>
    <row r="314" spans="6:42" x14ac:dyDescent="0.25"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</row>
    <row r="315" spans="6:42" x14ac:dyDescent="0.25"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</row>
    <row r="316" spans="6:42" x14ac:dyDescent="0.25"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</row>
    <row r="317" spans="6:42" x14ac:dyDescent="0.25"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</row>
    <row r="318" spans="6:42" x14ac:dyDescent="0.25"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</row>
    <row r="319" spans="6:42" x14ac:dyDescent="0.25"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</row>
    <row r="320" spans="6:42" x14ac:dyDescent="0.25"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</row>
    <row r="321" spans="6:42" x14ac:dyDescent="0.25"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</row>
    <row r="322" spans="6:42" x14ac:dyDescent="0.25"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</row>
    <row r="323" spans="6:42" x14ac:dyDescent="0.25"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</row>
    <row r="324" spans="6:42" x14ac:dyDescent="0.25"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</row>
    <row r="325" spans="6:42" x14ac:dyDescent="0.25"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</row>
    <row r="326" spans="6:42" x14ac:dyDescent="0.25"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</row>
    <row r="327" spans="6:42" x14ac:dyDescent="0.25"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</row>
    <row r="328" spans="6:42" x14ac:dyDescent="0.25"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</row>
    <row r="329" spans="6:42" x14ac:dyDescent="0.25"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</row>
    <row r="330" spans="6:42" x14ac:dyDescent="0.25"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</row>
    <row r="331" spans="6:42" x14ac:dyDescent="0.25"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</row>
    <row r="332" spans="6:42" x14ac:dyDescent="0.25"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</row>
    <row r="333" spans="6:42" x14ac:dyDescent="0.25"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</row>
    <row r="334" spans="6:42" x14ac:dyDescent="0.25"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</row>
    <row r="335" spans="6:42" x14ac:dyDescent="0.25"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</row>
    <row r="336" spans="6:42" x14ac:dyDescent="0.25"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</row>
    <row r="337" spans="6:42" x14ac:dyDescent="0.25"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</row>
    <row r="338" spans="6:42" x14ac:dyDescent="0.25"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</row>
    <row r="339" spans="6:42" x14ac:dyDescent="0.25"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</row>
    <row r="340" spans="6:42" x14ac:dyDescent="0.25"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</row>
    <row r="341" spans="6:42" x14ac:dyDescent="0.25"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</row>
    <row r="342" spans="6:42" x14ac:dyDescent="0.25"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</row>
    <row r="343" spans="6:42" x14ac:dyDescent="0.25"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</row>
    <row r="344" spans="6:42" x14ac:dyDescent="0.25"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 spans="6:42" x14ac:dyDescent="0.25"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</row>
    <row r="346" spans="6:42" x14ac:dyDescent="0.25"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</row>
    <row r="347" spans="6:42" x14ac:dyDescent="0.25"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</row>
    <row r="348" spans="6:42" x14ac:dyDescent="0.25"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</row>
    <row r="349" spans="6:42" x14ac:dyDescent="0.25"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</row>
    <row r="350" spans="6:42" x14ac:dyDescent="0.25"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</row>
    <row r="351" spans="6:42" x14ac:dyDescent="0.25"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</row>
    <row r="352" spans="6:42" x14ac:dyDescent="0.25"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</row>
    <row r="353" spans="6:19" x14ac:dyDescent="0.25"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</row>
    <row r="354" spans="6:19" x14ac:dyDescent="0.25"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 spans="6:19" x14ac:dyDescent="0.25"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</row>
    <row r="356" spans="6:19" x14ac:dyDescent="0.25"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 spans="6:19" x14ac:dyDescent="0.25"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</row>
    <row r="358" spans="6:19" x14ac:dyDescent="0.25"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</row>
    <row r="359" spans="6:19" x14ac:dyDescent="0.25"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 spans="6:19" x14ac:dyDescent="0.25"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</row>
    <row r="361" spans="6:19" x14ac:dyDescent="0.25"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 spans="6:19" x14ac:dyDescent="0.25"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spans="6:19" x14ac:dyDescent="0.25"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 spans="6:19" x14ac:dyDescent="0.25"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spans="6:19" x14ac:dyDescent="0.25"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spans="6:19" x14ac:dyDescent="0.25"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 spans="6:19" x14ac:dyDescent="0.25"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 spans="6:19" x14ac:dyDescent="0.25"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 spans="6:19" x14ac:dyDescent="0.25"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 spans="6:19" x14ac:dyDescent="0.25"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 spans="6:19" x14ac:dyDescent="0.25"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</row>
    <row r="372" spans="6:19" x14ac:dyDescent="0.25"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spans="6:19" x14ac:dyDescent="0.25"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spans="6:19" x14ac:dyDescent="0.25"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 spans="6:19" x14ac:dyDescent="0.25"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 spans="6:19" x14ac:dyDescent="0.25"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</row>
    <row r="377" spans="6:19" x14ac:dyDescent="0.25"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 spans="6:19" x14ac:dyDescent="0.25"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6:19" x14ac:dyDescent="0.25"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</row>
    <row r="380" spans="6:19" x14ac:dyDescent="0.25"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</row>
    <row r="381" spans="6:19" x14ac:dyDescent="0.25"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 spans="6:19" x14ac:dyDescent="0.25"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</row>
    <row r="383" spans="6:19" x14ac:dyDescent="0.25"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spans="6:19" x14ac:dyDescent="0.25"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 spans="6:19" x14ac:dyDescent="0.25"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spans="6:19" x14ac:dyDescent="0.25"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 spans="6:19" x14ac:dyDescent="0.25"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 spans="6:19" x14ac:dyDescent="0.25"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 spans="6:19" x14ac:dyDescent="0.25"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 spans="6:19" x14ac:dyDescent="0.25"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spans="6:19" x14ac:dyDescent="0.25"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 spans="6:19" x14ac:dyDescent="0.25"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6:19" x14ac:dyDescent="0.25"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 spans="6:19" x14ac:dyDescent="0.25"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spans="6:19" x14ac:dyDescent="0.25"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 spans="6:19" x14ac:dyDescent="0.25"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spans="6:19" x14ac:dyDescent="0.25"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 spans="6:19" x14ac:dyDescent="0.25"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spans="6:19" x14ac:dyDescent="0.25"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 spans="6:19" x14ac:dyDescent="0.25"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 spans="6:19" x14ac:dyDescent="0.25"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 spans="6:19" x14ac:dyDescent="0.25"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spans="6:19" x14ac:dyDescent="0.25"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spans="6:19" x14ac:dyDescent="0.25"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 spans="6:19" x14ac:dyDescent="0.25"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spans="6:19" x14ac:dyDescent="0.25"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spans="6:19" x14ac:dyDescent="0.25"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spans="6:19" x14ac:dyDescent="0.25"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6:19" x14ac:dyDescent="0.25"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6:19" x14ac:dyDescent="0.25"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 spans="6:19" x14ac:dyDescent="0.25"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 spans="6:19" x14ac:dyDescent="0.25"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spans="6:19" x14ac:dyDescent="0.25"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spans="6:19" x14ac:dyDescent="0.25"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 spans="6:19" x14ac:dyDescent="0.25"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spans="6:19" x14ac:dyDescent="0.25"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 spans="6:19" x14ac:dyDescent="0.25"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6:19" x14ac:dyDescent="0.25"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spans="6:19" x14ac:dyDescent="0.25"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 spans="6:19" x14ac:dyDescent="0.25"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6:19" x14ac:dyDescent="0.25"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spans="6:19" x14ac:dyDescent="0.25"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6:19" x14ac:dyDescent="0.25"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spans="6:19" x14ac:dyDescent="0.25"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spans="6:19" x14ac:dyDescent="0.25"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 spans="6:19" x14ac:dyDescent="0.25"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spans="6:19" x14ac:dyDescent="0.25"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 spans="6:19" x14ac:dyDescent="0.25"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 spans="6:19" x14ac:dyDescent="0.25"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 spans="6:19" x14ac:dyDescent="0.25"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 spans="6:19" x14ac:dyDescent="0.25"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 spans="6:19" x14ac:dyDescent="0.25"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</row>
    <row r="433" spans="6:19" x14ac:dyDescent="0.25"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 spans="6:19" x14ac:dyDescent="0.25"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6:19" x14ac:dyDescent="0.25"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 spans="6:19" x14ac:dyDescent="0.25"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 spans="6:19" x14ac:dyDescent="0.25"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 spans="6:19" x14ac:dyDescent="0.25"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</row>
  </sheetData>
  <sheetProtection sheet="1" objects="1" scenarios="1"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200-000000000000}">
      <formula1>0</formula1>
      <formula2>100</formula2>
    </dataValidation>
    <dataValidation type="list" allowBlank="1" showInputMessage="1" showErrorMessage="1" sqref="P8:P52" xr:uid="{00000000-0002-0000-02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6" orientation="portrait" blackAndWhite="1" horizontalDpi="4294967293" verticalDpi="360" r:id="rId1"/>
  <ignoredErrors>
    <ignoredError sqref="U2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T353"/>
  <sheetViews>
    <sheetView showGridLines="0" zoomScaleNormal="100" workbookViewId="0">
      <selection activeCell="G8" sqref="G8"/>
    </sheetView>
  </sheetViews>
  <sheetFormatPr defaultRowHeight="13.8" x14ac:dyDescent="0.25"/>
  <cols>
    <col min="1" max="1" width="2.296875" style="142" customWidth="1"/>
    <col min="2" max="2" width="4.59765625" style="142" bestFit="1" customWidth="1"/>
    <col min="3" max="3" width="9.69921875" style="142" customWidth="1"/>
    <col min="4" max="4" width="6.3984375" style="142" customWidth="1"/>
    <col min="5" max="5" width="8.3984375" style="142" bestFit="1" customWidth="1"/>
    <col min="6" max="6" width="9.8984375" style="142" customWidth="1"/>
    <col min="7" max="7" width="6" style="142" bestFit="1" customWidth="1"/>
    <col min="8" max="8" width="9.3984375" style="142" customWidth="1"/>
    <col min="9" max="9" width="1.3984375" style="142" customWidth="1"/>
    <col min="10" max="10" width="9.3984375" style="142" bestFit="1" customWidth="1"/>
    <col min="11" max="12" width="5.296875" style="142" customWidth="1"/>
    <col min="13" max="13" width="12.59765625" style="142" customWidth="1"/>
    <col min="14" max="15" width="3.3984375" style="142" customWidth="1"/>
    <col min="16" max="17" width="8.796875" style="142"/>
    <col min="18" max="18" width="5.59765625" style="142" customWidth="1"/>
    <col min="19" max="19" width="6.59765625" style="142" customWidth="1"/>
    <col min="20" max="20" width="7.09765625" style="142" customWidth="1"/>
    <col min="21" max="30" width="5.59765625" style="142" customWidth="1"/>
    <col min="31" max="259" width="8.796875" style="142"/>
    <col min="260" max="260" width="2.296875" style="142" customWidth="1"/>
    <col min="261" max="261" width="4.59765625" style="142" bestFit="1" customWidth="1"/>
    <col min="262" max="262" width="10" style="142" customWidth="1"/>
    <col min="263" max="263" width="24.3984375" style="142" customWidth="1"/>
    <col min="264" max="264" width="6" style="142" bestFit="1" customWidth="1"/>
    <col min="265" max="265" width="9.3984375" style="142" bestFit="1" customWidth="1"/>
    <col min="266" max="266" width="1.69921875" style="142" customWidth="1"/>
    <col min="267" max="267" width="8.09765625" style="142" bestFit="1" customWidth="1"/>
    <col min="268" max="269" width="5.296875" style="142" customWidth="1"/>
    <col min="270" max="270" width="12.59765625" style="142" customWidth="1"/>
    <col min="271" max="271" width="3.3984375" style="142" customWidth="1"/>
    <col min="272" max="515" width="8.796875" style="142"/>
    <col min="516" max="516" width="2.296875" style="142" customWidth="1"/>
    <col min="517" max="517" width="4.59765625" style="142" bestFit="1" customWidth="1"/>
    <col min="518" max="518" width="10" style="142" customWidth="1"/>
    <col min="519" max="519" width="24.3984375" style="142" customWidth="1"/>
    <col min="520" max="520" width="6" style="142" bestFit="1" customWidth="1"/>
    <col min="521" max="521" width="9.3984375" style="142" bestFit="1" customWidth="1"/>
    <col min="522" max="522" width="1.69921875" style="142" customWidth="1"/>
    <col min="523" max="523" width="8.09765625" style="142" bestFit="1" customWidth="1"/>
    <col min="524" max="525" width="5.296875" style="142" customWidth="1"/>
    <col min="526" max="526" width="12.59765625" style="142" customWidth="1"/>
    <col min="527" max="527" width="3.3984375" style="142" customWidth="1"/>
    <col min="528" max="771" width="8.796875" style="142"/>
    <col min="772" max="772" width="2.296875" style="142" customWidth="1"/>
    <col min="773" max="773" width="4.59765625" style="142" bestFit="1" customWidth="1"/>
    <col min="774" max="774" width="10" style="142" customWidth="1"/>
    <col min="775" max="775" width="24.3984375" style="142" customWidth="1"/>
    <col min="776" max="776" width="6" style="142" bestFit="1" customWidth="1"/>
    <col min="777" max="777" width="9.3984375" style="142" bestFit="1" customWidth="1"/>
    <col min="778" max="778" width="1.69921875" style="142" customWidth="1"/>
    <col min="779" max="779" width="8.09765625" style="142" bestFit="1" customWidth="1"/>
    <col min="780" max="781" width="5.296875" style="142" customWidth="1"/>
    <col min="782" max="782" width="12.59765625" style="142" customWidth="1"/>
    <col min="783" max="783" width="3.3984375" style="142" customWidth="1"/>
    <col min="784" max="1027" width="8.796875" style="142"/>
    <col min="1028" max="1028" width="2.296875" style="142" customWidth="1"/>
    <col min="1029" max="1029" width="4.59765625" style="142" bestFit="1" customWidth="1"/>
    <col min="1030" max="1030" width="10" style="142" customWidth="1"/>
    <col min="1031" max="1031" width="24.3984375" style="142" customWidth="1"/>
    <col min="1032" max="1032" width="6" style="142" bestFit="1" customWidth="1"/>
    <col min="1033" max="1033" width="9.3984375" style="142" bestFit="1" customWidth="1"/>
    <col min="1034" max="1034" width="1.69921875" style="142" customWidth="1"/>
    <col min="1035" max="1035" width="8.09765625" style="142" bestFit="1" customWidth="1"/>
    <col min="1036" max="1037" width="5.296875" style="142" customWidth="1"/>
    <col min="1038" max="1038" width="12.59765625" style="142" customWidth="1"/>
    <col min="1039" max="1039" width="3.3984375" style="142" customWidth="1"/>
    <col min="1040" max="1283" width="8.796875" style="142"/>
    <col min="1284" max="1284" width="2.296875" style="142" customWidth="1"/>
    <col min="1285" max="1285" width="4.59765625" style="142" bestFit="1" customWidth="1"/>
    <col min="1286" max="1286" width="10" style="142" customWidth="1"/>
    <col min="1287" max="1287" width="24.3984375" style="142" customWidth="1"/>
    <col min="1288" max="1288" width="6" style="142" bestFit="1" customWidth="1"/>
    <col min="1289" max="1289" width="9.3984375" style="142" bestFit="1" customWidth="1"/>
    <col min="1290" max="1290" width="1.69921875" style="142" customWidth="1"/>
    <col min="1291" max="1291" width="8.09765625" style="142" bestFit="1" customWidth="1"/>
    <col min="1292" max="1293" width="5.296875" style="142" customWidth="1"/>
    <col min="1294" max="1294" width="12.59765625" style="142" customWidth="1"/>
    <col min="1295" max="1295" width="3.3984375" style="142" customWidth="1"/>
    <col min="1296" max="1539" width="8.796875" style="142"/>
    <col min="1540" max="1540" width="2.296875" style="142" customWidth="1"/>
    <col min="1541" max="1541" width="4.59765625" style="142" bestFit="1" customWidth="1"/>
    <col min="1542" max="1542" width="10" style="142" customWidth="1"/>
    <col min="1543" max="1543" width="24.3984375" style="142" customWidth="1"/>
    <col min="1544" max="1544" width="6" style="142" bestFit="1" customWidth="1"/>
    <col min="1545" max="1545" width="9.3984375" style="142" bestFit="1" customWidth="1"/>
    <col min="1546" max="1546" width="1.69921875" style="142" customWidth="1"/>
    <col min="1547" max="1547" width="8.09765625" style="142" bestFit="1" customWidth="1"/>
    <col min="1548" max="1549" width="5.296875" style="142" customWidth="1"/>
    <col min="1550" max="1550" width="12.59765625" style="142" customWidth="1"/>
    <col min="1551" max="1551" width="3.3984375" style="142" customWidth="1"/>
    <col min="1552" max="1795" width="8.796875" style="142"/>
    <col min="1796" max="1796" width="2.296875" style="142" customWidth="1"/>
    <col min="1797" max="1797" width="4.59765625" style="142" bestFit="1" customWidth="1"/>
    <col min="1798" max="1798" width="10" style="142" customWidth="1"/>
    <col min="1799" max="1799" width="24.3984375" style="142" customWidth="1"/>
    <col min="1800" max="1800" width="6" style="142" bestFit="1" customWidth="1"/>
    <col min="1801" max="1801" width="9.3984375" style="142" bestFit="1" customWidth="1"/>
    <col min="1802" max="1802" width="1.69921875" style="142" customWidth="1"/>
    <col min="1803" max="1803" width="8.09765625" style="142" bestFit="1" customWidth="1"/>
    <col min="1804" max="1805" width="5.296875" style="142" customWidth="1"/>
    <col min="1806" max="1806" width="12.59765625" style="142" customWidth="1"/>
    <col min="1807" max="1807" width="3.3984375" style="142" customWidth="1"/>
    <col min="1808" max="2051" width="8.796875" style="142"/>
    <col min="2052" max="2052" width="2.296875" style="142" customWidth="1"/>
    <col min="2053" max="2053" width="4.59765625" style="142" bestFit="1" customWidth="1"/>
    <col min="2054" max="2054" width="10" style="142" customWidth="1"/>
    <col min="2055" max="2055" width="24.3984375" style="142" customWidth="1"/>
    <col min="2056" max="2056" width="6" style="142" bestFit="1" customWidth="1"/>
    <col min="2057" max="2057" width="9.3984375" style="142" bestFit="1" customWidth="1"/>
    <col min="2058" max="2058" width="1.69921875" style="142" customWidth="1"/>
    <col min="2059" max="2059" width="8.09765625" style="142" bestFit="1" customWidth="1"/>
    <col min="2060" max="2061" width="5.296875" style="142" customWidth="1"/>
    <col min="2062" max="2062" width="12.59765625" style="142" customWidth="1"/>
    <col min="2063" max="2063" width="3.3984375" style="142" customWidth="1"/>
    <col min="2064" max="2307" width="8.796875" style="142"/>
    <col min="2308" max="2308" width="2.296875" style="142" customWidth="1"/>
    <col min="2309" max="2309" width="4.59765625" style="142" bestFit="1" customWidth="1"/>
    <col min="2310" max="2310" width="10" style="142" customWidth="1"/>
    <col min="2311" max="2311" width="24.3984375" style="142" customWidth="1"/>
    <col min="2312" max="2312" width="6" style="142" bestFit="1" customWidth="1"/>
    <col min="2313" max="2313" width="9.3984375" style="142" bestFit="1" customWidth="1"/>
    <col min="2314" max="2314" width="1.69921875" style="142" customWidth="1"/>
    <col min="2315" max="2315" width="8.09765625" style="142" bestFit="1" customWidth="1"/>
    <col min="2316" max="2317" width="5.296875" style="142" customWidth="1"/>
    <col min="2318" max="2318" width="12.59765625" style="142" customWidth="1"/>
    <col min="2319" max="2319" width="3.3984375" style="142" customWidth="1"/>
    <col min="2320" max="2563" width="8.796875" style="142"/>
    <col min="2564" max="2564" width="2.296875" style="142" customWidth="1"/>
    <col min="2565" max="2565" width="4.59765625" style="142" bestFit="1" customWidth="1"/>
    <col min="2566" max="2566" width="10" style="142" customWidth="1"/>
    <col min="2567" max="2567" width="24.3984375" style="142" customWidth="1"/>
    <col min="2568" max="2568" width="6" style="142" bestFit="1" customWidth="1"/>
    <col min="2569" max="2569" width="9.3984375" style="142" bestFit="1" customWidth="1"/>
    <col min="2570" max="2570" width="1.69921875" style="142" customWidth="1"/>
    <col min="2571" max="2571" width="8.09765625" style="142" bestFit="1" customWidth="1"/>
    <col min="2572" max="2573" width="5.296875" style="142" customWidth="1"/>
    <col min="2574" max="2574" width="12.59765625" style="142" customWidth="1"/>
    <col min="2575" max="2575" width="3.3984375" style="142" customWidth="1"/>
    <col min="2576" max="2819" width="8.796875" style="142"/>
    <col min="2820" max="2820" width="2.296875" style="142" customWidth="1"/>
    <col min="2821" max="2821" width="4.59765625" style="142" bestFit="1" customWidth="1"/>
    <col min="2822" max="2822" width="10" style="142" customWidth="1"/>
    <col min="2823" max="2823" width="24.3984375" style="142" customWidth="1"/>
    <col min="2824" max="2824" width="6" style="142" bestFit="1" customWidth="1"/>
    <col min="2825" max="2825" width="9.3984375" style="142" bestFit="1" customWidth="1"/>
    <col min="2826" max="2826" width="1.69921875" style="142" customWidth="1"/>
    <col min="2827" max="2827" width="8.09765625" style="142" bestFit="1" customWidth="1"/>
    <col min="2828" max="2829" width="5.296875" style="142" customWidth="1"/>
    <col min="2830" max="2830" width="12.59765625" style="142" customWidth="1"/>
    <col min="2831" max="2831" width="3.3984375" style="142" customWidth="1"/>
    <col min="2832" max="3075" width="8.796875" style="142"/>
    <col min="3076" max="3076" width="2.296875" style="142" customWidth="1"/>
    <col min="3077" max="3077" width="4.59765625" style="142" bestFit="1" customWidth="1"/>
    <col min="3078" max="3078" width="10" style="142" customWidth="1"/>
    <col min="3079" max="3079" width="24.3984375" style="142" customWidth="1"/>
    <col min="3080" max="3080" width="6" style="142" bestFit="1" customWidth="1"/>
    <col min="3081" max="3081" width="9.3984375" style="142" bestFit="1" customWidth="1"/>
    <col min="3082" max="3082" width="1.69921875" style="142" customWidth="1"/>
    <col min="3083" max="3083" width="8.09765625" style="142" bestFit="1" customWidth="1"/>
    <col min="3084" max="3085" width="5.296875" style="142" customWidth="1"/>
    <col min="3086" max="3086" width="12.59765625" style="142" customWidth="1"/>
    <col min="3087" max="3087" width="3.3984375" style="142" customWidth="1"/>
    <col min="3088" max="3331" width="8.796875" style="142"/>
    <col min="3332" max="3332" width="2.296875" style="142" customWidth="1"/>
    <col min="3333" max="3333" width="4.59765625" style="142" bestFit="1" customWidth="1"/>
    <col min="3334" max="3334" width="10" style="142" customWidth="1"/>
    <col min="3335" max="3335" width="24.3984375" style="142" customWidth="1"/>
    <col min="3336" max="3336" width="6" style="142" bestFit="1" customWidth="1"/>
    <col min="3337" max="3337" width="9.3984375" style="142" bestFit="1" customWidth="1"/>
    <col min="3338" max="3338" width="1.69921875" style="142" customWidth="1"/>
    <col min="3339" max="3339" width="8.09765625" style="142" bestFit="1" customWidth="1"/>
    <col min="3340" max="3341" width="5.296875" style="142" customWidth="1"/>
    <col min="3342" max="3342" width="12.59765625" style="142" customWidth="1"/>
    <col min="3343" max="3343" width="3.3984375" style="142" customWidth="1"/>
    <col min="3344" max="3587" width="8.796875" style="142"/>
    <col min="3588" max="3588" width="2.296875" style="142" customWidth="1"/>
    <col min="3589" max="3589" width="4.59765625" style="142" bestFit="1" customWidth="1"/>
    <col min="3590" max="3590" width="10" style="142" customWidth="1"/>
    <col min="3591" max="3591" width="24.3984375" style="142" customWidth="1"/>
    <col min="3592" max="3592" width="6" style="142" bestFit="1" customWidth="1"/>
    <col min="3593" max="3593" width="9.3984375" style="142" bestFit="1" customWidth="1"/>
    <col min="3594" max="3594" width="1.69921875" style="142" customWidth="1"/>
    <col min="3595" max="3595" width="8.09765625" style="142" bestFit="1" customWidth="1"/>
    <col min="3596" max="3597" width="5.296875" style="142" customWidth="1"/>
    <col min="3598" max="3598" width="12.59765625" style="142" customWidth="1"/>
    <col min="3599" max="3599" width="3.3984375" style="142" customWidth="1"/>
    <col min="3600" max="3843" width="8.796875" style="142"/>
    <col min="3844" max="3844" width="2.296875" style="142" customWidth="1"/>
    <col min="3845" max="3845" width="4.59765625" style="142" bestFit="1" customWidth="1"/>
    <col min="3846" max="3846" width="10" style="142" customWidth="1"/>
    <col min="3847" max="3847" width="24.3984375" style="142" customWidth="1"/>
    <col min="3848" max="3848" width="6" style="142" bestFit="1" customWidth="1"/>
    <col min="3849" max="3849" width="9.3984375" style="142" bestFit="1" customWidth="1"/>
    <col min="3850" max="3850" width="1.69921875" style="142" customWidth="1"/>
    <col min="3851" max="3851" width="8.09765625" style="142" bestFit="1" customWidth="1"/>
    <col min="3852" max="3853" width="5.296875" style="142" customWidth="1"/>
    <col min="3854" max="3854" width="12.59765625" style="142" customWidth="1"/>
    <col min="3855" max="3855" width="3.3984375" style="142" customWidth="1"/>
    <col min="3856" max="4099" width="8.796875" style="142"/>
    <col min="4100" max="4100" width="2.296875" style="142" customWidth="1"/>
    <col min="4101" max="4101" width="4.59765625" style="142" bestFit="1" customWidth="1"/>
    <col min="4102" max="4102" width="10" style="142" customWidth="1"/>
    <col min="4103" max="4103" width="24.3984375" style="142" customWidth="1"/>
    <col min="4104" max="4104" width="6" style="142" bestFit="1" customWidth="1"/>
    <col min="4105" max="4105" width="9.3984375" style="142" bestFit="1" customWidth="1"/>
    <col min="4106" max="4106" width="1.69921875" style="142" customWidth="1"/>
    <col min="4107" max="4107" width="8.09765625" style="142" bestFit="1" customWidth="1"/>
    <col min="4108" max="4109" width="5.296875" style="142" customWidth="1"/>
    <col min="4110" max="4110" width="12.59765625" style="142" customWidth="1"/>
    <col min="4111" max="4111" width="3.3984375" style="142" customWidth="1"/>
    <col min="4112" max="4355" width="8.796875" style="142"/>
    <col min="4356" max="4356" width="2.296875" style="142" customWidth="1"/>
    <col min="4357" max="4357" width="4.59765625" style="142" bestFit="1" customWidth="1"/>
    <col min="4358" max="4358" width="10" style="142" customWidth="1"/>
    <col min="4359" max="4359" width="24.3984375" style="142" customWidth="1"/>
    <col min="4360" max="4360" width="6" style="142" bestFit="1" customWidth="1"/>
    <col min="4361" max="4361" width="9.3984375" style="142" bestFit="1" customWidth="1"/>
    <col min="4362" max="4362" width="1.69921875" style="142" customWidth="1"/>
    <col min="4363" max="4363" width="8.09765625" style="142" bestFit="1" customWidth="1"/>
    <col min="4364" max="4365" width="5.296875" style="142" customWidth="1"/>
    <col min="4366" max="4366" width="12.59765625" style="142" customWidth="1"/>
    <col min="4367" max="4367" width="3.3984375" style="142" customWidth="1"/>
    <col min="4368" max="4611" width="8.796875" style="142"/>
    <col min="4612" max="4612" width="2.296875" style="142" customWidth="1"/>
    <col min="4613" max="4613" width="4.59765625" style="142" bestFit="1" customWidth="1"/>
    <col min="4614" max="4614" width="10" style="142" customWidth="1"/>
    <col min="4615" max="4615" width="24.3984375" style="142" customWidth="1"/>
    <col min="4616" max="4616" width="6" style="142" bestFit="1" customWidth="1"/>
    <col min="4617" max="4617" width="9.3984375" style="142" bestFit="1" customWidth="1"/>
    <col min="4618" max="4618" width="1.69921875" style="142" customWidth="1"/>
    <col min="4619" max="4619" width="8.09765625" style="142" bestFit="1" customWidth="1"/>
    <col min="4620" max="4621" width="5.296875" style="142" customWidth="1"/>
    <col min="4622" max="4622" width="12.59765625" style="142" customWidth="1"/>
    <col min="4623" max="4623" width="3.3984375" style="142" customWidth="1"/>
    <col min="4624" max="4867" width="8.796875" style="142"/>
    <col min="4868" max="4868" width="2.296875" style="142" customWidth="1"/>
    <col min="4869" max="4869" width="4.59765625" style="142" bestFit="1" customWidth="1"/>
    <col min="4870" max="4870" width="10" style="142" customWidth="1"/>
    <col min="4871" max="4871" width="24.3984375" style="142" customWidth="1"/>
    <col min="4872" max="4872" width="6" style="142" bestFit="1" customWidth="1"/>
    <col min="4873" max="4873" width="9.3984375" style="142" bestFit="1" customWidth="1"/>
    <col min="4874" max="4874" width="1.69921875" style="142" customWidth="1"/>
    <col min="4875" max="4875" width="8.09765625" style="142" bestFit="1" customWidth="1"/>
    <col min="4876" max="4877" width="5.296875" style="142" customWidth="1"/>
    <col min="4878" max="4878" width="12.59765625" style="142" customWidth="1"/>
    <col min="4879" max="4879" width="3.3984375" style="142" customWidth="1"/>
    <col min="4880" max="5123" width="8.796875" style="142"/>
    <col min="5124" max="5124" width="2.296875" style="142" customWidth="1"/>
    <col min="5125" max="5125" width="4.59765625" style="142" bestFit="1" customWidth="1"/>
    <col min="5126" max="5126" width="10" style="142" customWidth="1"/>
    <col min="5127" max="5127" width="24.3984375" style="142" customWidth="1"/>
    <col min="5128" max="5128" width="6" style="142" bestFit="1" customWidth="1"/>
    <col min="5129" max="5129" width="9.3984375" style="142" bestFit="1" customWidth="1"/>
    <col min="5130" max="5130" width="1.69921875" style="142" customWidth="1"/>
    <col min="5131" max="5131" width="8.09765625" style="142" bestFit="1" customWidth="1"/>
    <col min="5132" max="5133" width="5.296875" style="142" customWidth="1"/>
    <col min="5134" max="5134" width="12.59765625" style="142" customWidth="1"/>
    <col min="5135" max="5135" width="3.3984375" style="142" customWidth="1"/>
    <col min="5136" max="5379" width="8.796875" style="142"/>
    <col min="5380" max="5380" width="2.296875" style="142" customWidth="1"/>
    <col min="5381" max="5381" width="4.59765625" style="142" bestFit="1" customWidth="1"/>
    <col min="5382" max="5382" width="10" style="142" customWidth="1"/>
    <col min="5383" max="5383" width="24.3984375" style="142" customWidth="1"/>
    <col min="5384" max="5384" width="6" style="142" bestFit="1" customWidth="1"/>
    <col min="5385" max="5385" width="9.3984375" style="142" bestFit="1" customWidth="1"/>
    <col min="5386" max="5386" width="1.69921875" style="142" customWidth="1"/>
    <col min="5387" max="5387" width="8.09765625" style="142" bestFit="1" customWidth="1"/>
    <col min="5388" max="5389" width="5.296875" style="142" customWidth="1"/>
    <col min="5390" max="5390" width="12.59765625" style="142" customWidth="1"/>
    <col min="5391" max="5391" width="3.3984375" style="142" customWidth="1"/>
    <col min="5392" max="5635" width="8.796875" style="142"/>
    <col min="5636" max="5636" width="2.296875" style="142" customWidth="1"/>
    <col min="5637" max="5637" width="4.59765625" style="142" bestFit="1" customWidth="1"/>
    <col min="5638" max="5638" width="10" style="142" customWidth="1"/>
    <col min="5639" max="5639" width="24.3984375" style="142" customWidth="1"/>
    <col min="5640" max="5640" width="6" style="142" bestFit="1" customWidth="1"/>
    <col min="5641" max="5641" width="9.3984375" style="142" bestFit="1" customWidth="1"/>
    <col min="5642" max="5642" width="1.69921875" style="142" customWidth="1"/>
    <col min="5643" max="5643" width="8.09765625" style="142" bestFit="1" customWidth="1"/>
    <col min="5644" max="5645" width="5.296875" style="142" customWidth="1"/>
    <col min="5646" max="5646" width="12.59765625" style="142" customWidth="1"/>
    <col min="5647" max="5647" width="3.3984375" style="142" customWidth="1"/>
    <col min="5648" max="5891" width="8.796875" style="142"/>
    <col min="5892" max="5892" width="2.296875" style="142" customWidth="1"/>
    <col min="5893" max="5893" width="4.59765625" style="142" bestFit="1" customWidth="1"/>
    <col min="5894" max="5894" width="10" style="142" customWidth="1"/>
    <col min="5895" max="5895" width="24.3984375" style="142" customWidth="1"/>
    <col min="5896" max="5896" width="6" style="142" bestFit="1" customWidth="1"/>
    <col min="5897" max="5897" width="9.3984375" style="142" bestFit="1" customWidth="1"/>
    <col min="5898" max="5898" width="1.69921875" style="142" customWidth="1"/>
    <col min="5899" max="5899" width="8.09765625" style="142" bestFit="1" customWidth="1"/>
    <col min="5900" max="5901" width="5.296875" style="142" customWidth="1"/>
    <col min="5902" max="5902" width="12.59765625" style="142" customWidth="1"/>
    <col min="5903" max="5903" width="3.3984375" style="142" customWidth="1"/>
    <col min="5904" max="6147" width="8.796875" style="142"/>
    <col min="6148" max="6148" width="2.296875" style="142" customWidth="1"/>
    <col min="6149" max="6149" width="4.59765625" style="142" bestFit="1" customWidth="1"/>
    <col min="6150" max="6150" width="10" style="142" customWidth="1"/>
    <col min="6151" max="6151" width="24.3984375" style="142" customWidth="1"/>
    <col min="6152" max="6152" width="6" style="142" bestFit="1" customWidth="1"/>
    <col min="6153" max="6153" width="9.3984375" style="142" bestFit="1" customWidth="1"/>
    <col min="6154" max="6154" width="1.69921875" style="142" customWidth="1"/>
    <col min="6155" max="6155" width="8.09765625" style="142" bestFit="1" customWidth="1"/>
    <col min="6156" max="6157" width="5.296875" style="142" customWidth="1"/>
    <col min="6158" max="6158" width="12.59765625" style="142" customWidth="1"/>
    <col min="6159" max="6159" width="3.3984375" style="142" customWidth="1"/>
    <col min="6160" max="6403" width="8.796875" style="142"/>
    <col min="6404" max="6404" width="2.296875" style="142" customWidth="1"/>
    <col min="6405" max="6405" width="4.59765625" style="142" bestFit="1" customWidth="1"/>
    <col min="6406" max="6406" width="10" style="142" customWidth="1"/>
    <col min="6407" max="6407" width="24.3984375" style="142" customWidth="1"/>
    <col min="6408" max="6408" width="6" style="142" bestFit="1" customWidth="1"/>
    <col min="6409" max="6409" width="9.3984375" style="142" bestFit="1" customWidth="1"/>
    <col min="6410" max="6410" width="1.69921875" style="142" customWidth="1"/>
    <col min="6411" max="6411" width="8.09765625" style="142" bestFit="1" customWidth="1"/>
    <col min="6412" max="6413" width="5.296875" style="142" customWidth="1"/>
    <col min="6414" max="6414" width="12.59765625" style="142" customWidth="1"/>
    <col min="6415" max="6415" width="3.3984375" style="142" customWidth="1"/>
    <col min="6416" max="6659" width="8.796875" style="142"/>
    <col min="6660" max="6660" width="2.296875" style="142" customWidth="1"/>
    <col min="6661" max="6661" width="4.59765625" style="142" bestFit="1" customWidth="1"/>
    <col min="6662" max="6662" width="10" style="142" customWidth="1"/>
    <col min="6663" max="6663" width="24.3984375" style="142" customWidth="1"/>
    <col min="6664" max="6664" width="6" style="142" bestFit="1" customWidth="1"/>
    <col min="6665" max="6665" width="9.3984375" style="142" bestFit="1" customWidth="1"/>
    <col min="6666" max="6666" width="1.69921875" style="142" customWidth="1"/>
    <col min="6667" max="6667" width="8.09765625" style="142" bestFit="1" customWidth="1"/>
    <col min="6668" max="6669" width="5.296875" style="142" customWidth="1"/>
    <col min="6670" max="6670" width="12.59765625" style="142" customWidth="1"/>
    <col min="6671" max="6671" width="3.3984375" style="142" customWidth="1"/>
    <col min="6672" max="6915" width="8.796875" style="142"/>
    <col min="6916" max="6916" width="2.296875" style="142" customWidth="1"/>
    <col min="6917" max="6917" width="4.59765625" style="142" bestFit="1" customWidth="1"/>
    <col min="6918" max="6918" width="10" style="142" customWidth="1"/>
    <col min="6919" max="6919" width="24.3984375" style="142" customWidth="1"/>
    <col min="6920" max="6920" width="6" style="142" bestFit="1" customWidth="1"/>
    <col min="6921" max="6921" width="9.3984375" style="142" bestFit="1" customWidth="1"/>
    <col min="6922" max="6922" width="1.69921875" style="142" customWidth="1"/>
    <col min="6923" max="6923" width="8.09765625" style="142" bestFit="1" customWidth="1"/>
    <col min="6924" max="6925" width="5.296875" style="142" customWidth="1"/>
    <col min="6926" max="6926" width="12.59765625" style="142" customWidth="1"/>
    <col min="6927" max="6927" width="3.3984375" style="142" customWidth="1"/>
    <col min="6928" max="7171" width="8.796875" style="142"/>
    <col min="7172" max="7172" width="2.296875" style="142" customWidth="1"/>
    <col min="7173" max="7173" width="4.59765625" style="142" bestFit="1" customWidth="1"/>
    <col min="7174" max="7174" width="10" style="142" customWidth="1"/>
    <col min="7175" max="7175" width="24.3984375" style="142" customWidth="1"/>
    <col min="7176" max="7176" width="6" style="142" bestFit="1" customWidth="1"/>
    <col min="7177" max="7177" width="9.3984375" style="142" bestFit="1" customWidth="1"/>
    <col min="7178" max="7178" width="1.69921875" style="142" customWidth="1"/>
    <col min="7179" max="7179" width="8.09765625" style="142" bestFit="1" customWidth="1"/>
    <col min="7180" max="7181" width="5.296875" style="142" customWidth="1"/>
    <col min="7182" max="7182" width="12.59765625" style="142" customWidth="1"/>
    <col min="7183" max="7183" width="3.3984375" style="142" customWidth="1"/>
    <col min="7184" max="7427" width="8.796875" style="142"/>
    <col min="7428" max="7428" width="2.296875" style="142" customWidth="1"/>
    <col min="7429" max="7429" width="4.59765625" style="142" bestFit="1" customWidth="1"/>
    <col min="7430" max="7430" width="10" style="142" customWidth="1"/>
    <col min="7431" max="7431" width="24.3984375" style="142" customWidth="1"/>
    <col min="7432" max="7432" width="6" style="142" bestFit="1" customWidth="1"/>
    <col min="7433" max="7433" width="9.3984375" style="142" bestFit="1" customWidth="1"/>
    <col min="7434" max="7434" width="1.69921875" style="142" customWidth="1"/>
    <col min="7435" max="7435" width="8.09765625" style="142" bestFit="1" customWidth="1"/>
    <col min="7436" max="7437" width="5.296875" style="142" customWidth="1"/>
    <col min="7438" max="7438" width="12.59765625" style="142" customWidth="1"/>
    <col min="7439" max="7439" width="3.3984375" style="142" customWidth="1"/>
    <col min="7440" max="7683" width="8.796875" style="142"/>
    <col min="7684" max="7684" width="2.296875" style="142" customWidth="1"/>
    <col min="7685" max="7685" width="4.59765625" style="142" bestFit="1" customWidth="1"/>
    <col min="7686" max="7686" width="10" style="142" customWidth="1"/>
    <col min="7687" max="7687" width="24.3984375" style="142" customWidth="1"/>
    <col min="7688" max="7688" width="6" style="142" bestFit="1" customWidth="1"/>
    <col min="7689" max="7689" width="9.3984375" style="142" bestFit="1" customWidth="1"/>
    <col min="7690" max="7690" width="1.69921875" style="142" customWidth="1"/>
    <col min="7691" max="7691" width="8.09765625" style="142" bestFit="1" customWidth="1"/>
    <col min="7692" max="7693" width="5.296875" style="142" customWidth="1"/>
    <col min="7694" max="7694" width="12.59765625" style="142" customWidth="1"/>
    <col min="7695" max="7695" width="3.3984375" style="142" customWidth="1"/>
    <col min="7696" max="7939" width="8.796875" style="142"/>
    <col min="7940" max="7940" width="2.296875" style="142" customWidth="1"/>
    <col min="7941" max="7941" width="4.59765625" style="142" bestFit="1" customWidth="1"/>
    <col min="7942" max="7942" width="10" style="142" customWidth="1"/>
    <col min="7943" max="7943" width="24.3984375" style="142" customWidth="1"/>
    <col min="7944" max="7944" width="6" style="142" bestFit="1" customWidth="1"/>
    <col min="7945" max="7945" width="9.3984375" style="142" bestFit="1" customWidth="1"/>
    <col min="7946" max="7946" width="1.69921875" style="142" customWidth="1"/>
    <col min="7947" max="7947" width="8.09765625" style="142" bestFit="1" customWidth="1"/>
    <col min="7948" max="7949" width="5.296875" style="142" customWidth="1"/>
    <col min="7950" max="7950" width="12.59765625" style="142" customWidth="1"/>
    <col min="7951" max="7951" width="3.3984375" style="142" customWidth="1"/>
    <col min="7952" max="8195" width="8.796875" style="142"/>
    <col min="8196" max="8196" width="2.296875" style="142" customWidth="1"/>
    <col min="8197" max="8197" width="4.59765625" style="142" bestFit="1" customWidth="1"/>
    <col min="8198" max="8198" width="10" style="142" customWidth="1"/>
    <col min="8199" max="8199" width="24.3984375" style="142" customWidth="1"/>
    <col min="8200" max="8200" width="6" style="142" bestFit="1" customWidth="1"/>
    <col min="8201" max="8201" width="9.3984375" style="142" bestFit="1" customWidth="1"/>
    <col min="8202" max="8202" width="1.69921875" style="142" customWidth="1"/>
    <col min="8203" max="8203" width="8.09765625" style="142" bestFit="1" customWidth="1"/>
    <col min="8204" max="8205" width="5.296875" style="142" customWidth="1"/>
    <col min="8206" max="8206" width="12.59765625" style="142" customWidth="1"/>
    <col min="8207" max="8207" width="3.3984375" style="142" customWidth="1"/>
    <col min="8208" max="8451" width="8.796875" style="142"/>
    <col min="8452" max="8452" width="2.296875" style="142" customWidth="1"/>
    <col min="8453" max="8453" width="4.59765625" style="142" bestFit="1" customWidth="1"/>
    <col min="8454" max="8454" width="10" style="142" customWidth="1"/>
    <col min="8455" max="8455" width="24.3984375" style="142" customWidth="1"/>
    <col min="8456" max="8456" width="6" style="142" bestFit="1" customWidth="1"/>
    <col min="8457" max="8457" width="9.3984375" style="142" bestFit="1" customWidth="1"/>
    <col min="8458" max="8458" width="1.69921875" style="142" customWidth="1"/>
    <col min="8459" max="8459" width="8.09765625" style="142" bestFit="1" customWidth="1"/>
    <col min="8460" max="8461" width="5.296875" style="142" customWidth="1"/>
    <col min="8462" max="8462" width="12.59765625" style="142" customWidth="1"/>
    <col min="8463" max="8463" width="3.3984375" style="142" customWidth="1"/>
    <col min="8464" max="8707" width="8.796875" style="142"/>
    <col min="8708" max="8708" width="2.296875" style="142" customWidth="1"/>
    <col min="8709" max="8709" width="4.59765625" style="142" bestFit="1" customWidth="1"/>
    <col min="8710" max="8710" width="10" style="142" customWidth="1"/>
    <col min="8711" max="8711" width="24.3984375" style="142" customWidth="1"/>
    <col min="8712" max="8712" width="6" style="142" bestFit="1" customWidth="1"/>
    <col min="8713" max="8713" width="9.3984375" style="142" bestFit="1" customWidth="1"/>
    <col min="8714" max="8714" width="1.69921875" style="142" customWidth="1"/>
    <col min="8715" max="8715" width="8.09765625" style="142" bestFit="1" customWidth="1"/>
    <col min="8716" max="8717" width="5.296875" style="142" customWidth="1"/>
    <col min="8718" max="8718" width="12.59765625" style="142" customWidth="1"/>
    <col min="8719" max="8719" width="3.3984375" style="142" customWidth="1"/>
    <col min="8720" max="8963" width="8.796875" style="142"/>
    <col min="8964" max="8964" width="2.296875" style="142" customWidth="1"/>
    <col min="8965" max="8965" width="4.59765625" style="142" bestFit="1" customWidth="1"/>
    <col min="8966" max="8966" width="10" style="142" customWidth="1"/>
    <col min="8967" max="8967" width="24.3984375" style="142" customWidth="1"/>
    <col min="8968" max="8968" width="6" style="142" bestFit="1" customWidth="1"/>
    <col min="8969" max="8969" width="9.3984375" style="142" bestFit="1" customWidth="1"/>
    <col min="8970" max="8970" width="1.69921875" style="142" customWidth="1"/>
    <col min="8971" max="8971" width="8.09765625" style="142" bestFit="1" customWidth="1"/>
    <col min="8972" max="8973" width="5.296875" style="142" customWidth="1"/>
    <col min="8974" max="8974" width="12.59765625" style="142" customWidth="1"/>
    <col min="8975" max="8975" width="3.3984375" style="142" customWidth="1"/>
    <col min="8976" max="9219" width="8.796875" style="142"/>
    <col min="9220" max="9220" width="2.296875" style="142" customWidth="1"/>
    <col min="9221" max="9221" width="4.59765625" style="142" bestFit="1" customWidth="1"/>
    <col min="9222" max="9222" width="10" style="142" customWidth="1"/>
    <col min="9223" max="9223" width="24.3984375" style="142" customWidth="1"/>
    <col min="9224" max="9224" width="6" style="142" bestFit="1" customWidth="1"/>
    <col min="9225" max="9225" width="9.3984375" style="142" bestFit="1" customWidth="1"/>
    <col min="9226" max="9226" width="1.69921875" style="142" customWidth="1"/>
    <col min="9227" max="9227" width="8.09765625" style="142" bestFit="1" customWidth="1"/>
    <col min="9228" max="9229" width="5.296875" style="142" customWidth="1"/>
    <col min="9230" max="9230" width="12.59765625" style="142" customWidth="1"/>
    <col min="9231" max="9231" width="3.3984375" style="142" customWidth="1"/>
    <col min="9232" max="9475" width="8.796875" style="142"/>
    <col min="9476" max="9476" width="2.296875" style="142" customWidth="1"/>
    <col min="9477" max="9477" width="4.59765625" style="142" bestFit="1" customWidth="1"/>
    <col min="9478" max="9478" width="10" style="142" customWidth="1"/>
    <col min="9479" max="9479" width="24.3984375" style="142" customWidth="1"/>
    <col min="9480" max="9480" width="6" style="142" bestFit="1" customWidth="1"/>
    <col min="9481" max="9481" width="9.3984375" style="142" bestFit="1" customWidth="1"/>
    <col min="9482" max="9482" width="1.69921875" style="142" customWidth="1"/>
    <col min="9483" max="9483" width="8.09765625" style="142" bestFit="1" customWidth="1"/>
    <col min="9484" max="9485" width="5.296875" style="142" customWidth="1"/>
    <col min="9486" max="9486" width="12.59765625" style="142" customWidth="1"/>
    <col min="9487" max="9487" width="3.3984375" style="142" customWidth="1"/>
    <col min="9488" max="9731" width="8.796875" style="142"/>
    <col min="9732" max="9732" width="2.296875" style="142" customWidth="1"/>
    <col min="9733" max="9733" width="4.59765625" style="142" bestFit="1" customWidth="1"/>
    <col min="9734" max="9734" width="10" style="142" customWidth="1"/>
    <col min="9735" max="9735" width="24.3984375" style="142" customWidth="1"/>
    <col min="9736" max="9736" width="6" style="142" bestFit="1" customWidth="1"/>
    <col min="9737" max="9737" width="9.3984375" style="142" bestFit="1" customWidth="1"/>
    <col min="9738" max="9738" width="1.69921875" style="142" customWidth="1"/>
    <col min="9739" max="9739" width="8.09765625" style="142" bestFit="1" customWidth="1"/>
    <col min="9740" max="9741" width="5.296875" style="142" customWidth="1"/>
    <col min="9742" max="9742" width="12.59765625" style="142" customWidth="1"/>
    <col min="9743" max="9743" width="3.3984375" style="142" customWidth="1"/>
    <col min="9744" max="9987" width="8.796875" style="142"/>
    <col min="9988" max="9988" width="2.296875" style="142" customWidth="1"/>
    <col min="9989" max="9989" width="4.59765625" style="142" bestFit="1" customWidth="1"/>
    <col min="9990" max="9990" width="10" style="142" customWidth="1"/>
    <col min="9991" max="9991" width="24.3984375" style="142" customWidth="1"/>
    <col min="9992" max="9992" width="6" style="142" bestFit="1" customWidth="1"/>
    <col min="9993" max="9993" width="9.3984375" style="142" bestFit="1" customWidth="1"/>
    <col min="9994" max="9994" width="1.69921875" style="142" customWidth="1"/>
    <col min="9995" max="9995" width="8.09765625" style="142" bestFit="1" customWidth="1"/>
    <col min="9996" max="9997" width="5.296875" style="142" customWidth="1"/>
    <col min="9998" max="9998" width="12.59765625" style="142" customWidth="1"/>
    <col min="9999" max="9999" width="3.3984375" style="142" customWidth="1"/>
    <col min="10000" max="10243" width="8.796875" style="142"/>
    <col min="10244" max="10244" width="2.296875" style="142" customWidth="1"/>
    <col min="10245" max="10245" width="4.59765625" style="142" bestFit="1" customWidth="1"/>
    <col min="10246" max="10246" width="10" style="142" customWidth="1"/>
    <col min="10247" max="10247" width="24.3984375" style="142" customWidth="1"/>
    <col min="10248" max="10248" width="6" style="142" bestFit="1" customWidth="1"/>
    <col min="10249" max="10249" width="9.3984375" style="142" bestFit="1" customWidth="1"/>
    <col min="10250" max="10250" width="1.69921875" style="142" customWidth="1"/>
    <col min="10251" max="10251" width="8.09765625" style="142" bestFit="1" customWidth="1"/>
    <col min="10252" max="10253" width="5.296875" style="142" customWidth="1"/>
    <col min="10254" max="10254" width="12.59765625" style="142" customWidth="1"/>
    <col min="10255" max="10255" width="3.3984375" style="142" customWidth="1"/>
    <col min="10256" max="10499" width="8.796875" style="142"/>
    <col min="10500" max="10500" width="2.296875" style="142" customWidth="1"/>
    <col min="10501" max="10501" width="4.59765625" style="142" bestFit="1" customWidth="1"/>
    <col min="10502" max="10502" width="10" style="142" customWidth="1"/>
    <col min="10503" max="10503" width="24.3984375" style="142" customWidth="1"/>
    <col min="10504" max="10504" width="6" style="142" bestFit="1" customWidth="1"/>
    <col min="10505" max="10505" width="9.3984375" style="142" bestFit="1" customWidth="1"/>
    <col min="10506" max="10506" width="1.69921875" style="142" customWidth="1"/>
    <col min="10507" max="10507" width="8.09765625" style="142" bestFit="1" customWidth="1"/>
    <col min="10508" max="10509" width="5.296875" style="142" customWidth="1"/>
    <col min="10510" max="10510" width="12.59765625" style="142" customWidth="1"/>
    <col min="10511" max="10511" width="3.3984375" style="142" customWidth="1"/>
    <col min="10512" max="10755" width="8.796875" style="142"/>
    <col min="10756" max="10756" width="2.296875" style="142" customWidth="1"/>
    <col min="10757" max="10757" width="4.59765625" style="142" bestFit="1" customWidth="1"/>
    <col min="10758" max="10758" width="10" style="142" customWidth="1"/>
    <col min="10759" max="10759" width="24.3984375" style="142" customWidth="1"/>
    <col min="10760" max="10760" width="6" style="142" bestFit="1" customWidth="1"/>
    <col min="10761" max="10761" width="9.3984375" style="142" bestFit="1" customWidth="1"/>
    <col min="10762" max="10762" width="1.69921875" style="142" customWidth="1"/>
    <col min="10763" max="10763" width="8.09765625" style="142" bestFit="1" customWidth="1"/>
    <col min="10764" max="10765" width="5.296875" style="142" customWidth="1"/>
    <col min="10766" max="10766" width="12.59765625" style="142" customWidth="1"/>
    <col min="10767" max="10767" width="3.3984375" style="142" customWidth="1"/>
    <col min="10768" max="11011" width="8.796875" style="142"/>
    <col min="11012" max="11012" width="2.296875" style="142" customWidth="1"/>
    <col min="11013" max="11013" width="4.59765625" style="142" bestFit="1" customWidth="1"/>
    <col min="11014" max="11014" width="10" style="142" customWidth="1"/>
    <col min="11015" max="11015" width="24.3984375" style="142" customWidth="1"/>
    <col min="11016" max="11016" width="6" style="142" bestFit="1" customWidth="1"/>
    <col min="11017" max="11017" width="9.3984375" style="142" bestFit="1" customWidth="1"/>
    <col min="11018" max="11018" width="1.69921875" style="142" customWidth="1"/>
    <col min="11019" max="11019" width="8.09765625" style="142" bestFit="1" customWidth="1"/>
    <col min="11020" max="11021" width="5.296875" style="142" customWidth="1"/>
    <col min="11022" max="11022" width="12.59765625" style="142" customWidth="1"/>
    <col min="11023" max="11023" width="3.3984375" style="142" customWidth="1"/>
    <col min="11024" max="11267" width="8.796875" style="142"/>
    <col min="11268" max="11268" width="2.296875" style="142" customWidth="1"/>
    <col min="11269" max="11269" width="4.59765625" style="142" bestFit="1" customWidth="1"/>
    <col min="11270" max="11270" width="10" style="142" customWidth="1"/>
    <col min="11271" max="11271" width="24.3984375" style="142" customWidth="1"/>
    <col min="11272" max="11272" width="6" style="142" bestFit="1" customWidth="1"/>
    <col min="11273" max="11273" width="9.3984375" style="142" bestFit="1" customWidth="1"/>
    <col min="11274" max="11274" width="1.69921875" style="142" customWidth="1"/>
    <col min="11275" max="11275" width="8.09765625" style="142" bestFit="1" customWidth="1"/>
    <col min="11276" max="11277" width="5.296875" style="142" customWidth="1"/>
    <col min="11278" max="11278" width="12.59765625" style="142" customWidth="1"/>
    <col min="11279" max="11279" width="3.3984375" style="142" customWidth="1"/>
    <col min="11280" max="11523" width="8.796875" style="142"/>
    <col min="11524" max="11524" width="2.296875" style="142" customWidth="1"/>
    <col min="11525" max="11525" width="4.59765625" style="142" bestFit="1" customWidth="1"/>
    <col min="11526" max="11526" width="10" style="142" customWidth="1"/>
    <col min="11527" max="11527" width="24.3984375" style="142" customWidth="1"/>
    <col min="11528" max="11528" width="6" style="142" bestFit="1" customWidth="1"/>
    <col min="11529" max="11529" width="9.3984375" style="142" bestFit="1" customWidth="1"/>
    <col min="11530" max="11530" width="1.69921875" style="142" customWidth="1"/>
    <col min="11531" max="11531" width="8.09765625" style="142" bestFit="1" customWidth="1"/>
    <col min="11532" max="11533" width="5.296875" style="142" customWidth="1"/>
    <col min="11534" max="11534" width="12.59765625" style="142" customWidth="1"/>
    <col min="11535" max="11535" width="3.3984375" style="142" customWidth="1"/>
    <col min="11536" max="11779" width="8.796875" style="142"/>
    <col min="11780" max="11780" width="2.296875" style="142" customWidth="1"/>
    <col min="11781" max="11781" width="4.59765625" style="142" bestFit="1" customWidth="1"/>
    <col min="11782" max="11782" width="10" style="142" customWidth="1"/>
    <col min="11783" max="11783" width="24.3984375" style="142" customWidth="1"/>
    <col min="11784" max="11784" width="6" style="142" bestFit="1" customWidth="1"/>
    <col min="11785" max="11785" width="9.3984375" style="142" bestFit="1" customWidth="1"/>
    <col min="11786" max="11786" width="1.69921875" style="142" customWidth="1"/>
    <col min="11787" max="11787" width="8.09765625" style="142" bestFit="1" customWidth="1"/>
    <col min="11788" max="11789" width="5.296875" style="142" customWidth="1"/>
    <col min="11790" max="11790" width="12.59765625" style="142" customWidth="1"/>
    <col min="11791" max="11791" width="3.3984375" style="142" customWidth="1"/>
    <col min="11792" max="12035" width="8.796875" style="142"/>
    <col min="12036" max="12036" width="2.296875" style="142" customWidth="1"/>
    <col min="12037" max="12037" width="4.59765625" style="142" bestFit="1" customWidth="1"/>
    <col min="12038" max="12038" width="10" style="142" customWidth="1"/>
    <col min="12039" max="12039" width="24.3984375" style="142" customWidth="1"/>
    <col min="12040" max="12040" width="6" style="142" bestFit="1" customWidth="1"/>
    <col min="12041" max="12041" width="9.3984375" style="142" bestFit="1" customWidth="1"/>
    <col min="12042" max="12042" width="1.69921875" style="142" customWidth="1"/>
    <col min="12043" max="12043" width="8.09765625" style="142" bestFit="1" customWidth="1"/>
    <col min="12044" max="12045" width="5.296875" style="142" customWidth="1"/>
    <col min="12046" max="12046" width="12.59765625" style="142" customWidth="1"/>
    <col min="12047" max="12047" width="3.3984375" style="142" customWidth="1"/>
    <col min="12048" max="12291" width="8.796875" style="142"/>
    <col min="12292" max="12292" width="2.296875" style="142" customWidth="1"/>
    <col min="12293" max="12293" width="4.59765625" style="142" bestFit="1" customWidth="1"/>
    <col min="12294" max="12294" width="10" style="142" customWidth="1"/>
    <col min="12295" max="12295" width="24.3984375" style="142" customWidth="1"/>
    <col min="12296" max="12296" width="6" style="142" bestFit="1" customWidth="1"/>
    <col min="12297" max="12297" width="9.3984375" style="142" bestFit="1" customWidth="1"/>
    <col min="12298" max="12298" width="1.69921875" style="142" customWidth="1"/>
    <col min="12299" max="12299" width="8.09765625" style="142" bestFit="1" customWidth="1"/>
    <col min="12300" max="12301" width="5.296875" style="142" customWidth="1"/>
    <col min="12302" max="12302" width="12.59765625" style="142" customWidth="1"/>
    <col min="12303" max="12303" width="3.3984375" style="142" customWidth="1"/>
    <col min="12304" max="12547" width="8.796875" style="142"/>
    <col min="12548" max="12548" width="2.296875" style="142" customWidth="1"/>
    <col min="12549" max="12549" width="4.59765625" style="142" bestFit="1" customWidth="1"/>
    <col min="12550" max="12550" width="10" style="142" customWidth="1"/>
    <col min="12551" max="12551" width="24.3984375" style="142" customWidth="1"/>
    <col min="12552" max="12552" width="6" style="142" bestFit="1" customWidth="1"/>
    <col min="12553" max="12553" width="9.3984375" style="142" bestFit="1" customWidth="1"/>
    <col min="12554" max="12554" width="1.69921875" style="142" customWidth="1"/>
    <col min="12555" max="12555" width="8.09765625" style="142" bestFit="1" customWidth="1"/>
    <col min="12556" max="12557" width="5.296875" style="142" customWidth="1"/>
    <col min="12558" max="12558" width="12.59765625" style="142" customWidth="1"/>
    <col min="12559" max="12559" width="3.3984375" style="142" customWidth="1"/>
    <col min="12560" max="12803" width="8.796875" style="142"/>
    <col min="12804" max="12804" width="2.296875" style="142" customWidth="1"/>
    <col min="12805" max="12805" width="4.59765625" style="142" bestFit="1" customWidth="1"/>
    <col min="12806" max="12806" width="10" style="142" customWidth="1"/>
    <col min="12807" max="12807" width="24.3984375" style="142" customWidth="1"/>
    <col min="12808" max="12808" width="6" style="142" bestFit="1" customWidth="1"/>
    <col min="12809" max="12809" width="9.3984375" style="142" bestFit="1" customWidth="1"/>
    <col min="12810" max="12810" width="1.69921875" style="142" customWidth="1"/>
    <col min="12811" max="12811" width="8.09765625" style="142" bestFit="1" customWidth="1"/>
    <col min="12812" max="12813" width="5.296875" style="142" customWidth="1"/>
    <col min="12814" max="12814" width="12.59765625" style="142" customWidth="1"/>
    <col min="12815" max="12815" width="3.3984375" style="142" customWidth="1"/>
    <col min="12816" max="13059" width="8.796875" style="142"/>
    <col min="13060" max="13060" width="2.296875" style="142" customWidth="1"/>
    <col min="13061" max="13061" width="4.59765625" style="142" bestFit="1" customWidth="1"/>
    <col min="13062" max="13062" width="10" style="142" customWidth="1"/>
    <col min="13063" max="13063" width="24.3984375" style="142" customWidth="1"/>
    <col min="13064" max="13064" width="6" style="142" bestFit="1" customWidth="1"/>
    <col min="13065" max="13065" width="9.3984375" style="142" bestFit="1" customWidth="1"/>
    <col min="13066" max="13066" width="1.69921875" style="142" customWidth="1"/>
    <col min="13067" max="13067" width="8.09765625" style="142" bestFit="1" customWidth="1"/>
    <col min="13068" max="13069" width="5.296875" style="142" customWidth="1"/>
    <col min="13070" max="13070" width="12.59765625" style="142" customWidth="1"/>
    <col min="13071" max="13071" width="3.3984375" style="142" customWidth="1"/>
    <col min="13072" max="13315" width="8.796875" style="142"/>
    <col min="13316" max="13316" width="2.296875" style="142" customWidth="1"/>
    <col min="13317" max="13317" width="4.59765625" style="142" bestFit="1" customWidth="1"/>
    <col min="13318" max="13318" width="10" style="142" customWidth="1"/>
    <col min="13319" max="13319" width="24.3984375" style="142" customWidth="1"/>
    <col min="13320" max="13320" width="6" style="142" bestFit="1" customWidth="1"/>
    <col min="13321" max="13321" width="9.3984375" style="142" bestFit="1" customWidth="1"/>
    <col min="13322" max="13322" width="1.69921875" style="142" customWidth="1"/>
    <col min="13323" max="13323" width="8.09765625" style="142" bestFit="1" customWidth="1"/>
    <col min="13324" max="13325" width="5.296875" style="142" customWidth="1"/>
    <col min="13326" max="13326" width="12.59765625" style="142" customWidth="1"/>
    <col min="13327" max="13327" width="3.3984375" style="142" customWidth="1"/>
    <col min="13328" max="13571" width="8.796875" style="142"/>
    <col min="13572" max="13572" width="2.296875" style="142" customWidth="1"/>
    <col min="13573" max="13573" width="4.59765625" style="142" bestFit="1" customWidth="1"/>
    <col min="13574" max="13574" width="10" style="142" customWidth="1"/>
    <col min="13575" max="13575" width="24.3984375" style="142" customWidth="1"/>
    <col min="13576" max="13576" width="6" style="142" bestFit="1" customWidth="1"/>
    <col min="13577" max="13577" width="9.3984375" style="142" bestFit="1" customWidth="1"/>
    <col min="13578" max="13578" width="1.69921875" style="142" customWidth="1"/>
    <col min="13579" max="13579" width="8.09765625" style="142" bestFit="1" customWidth="1"/>
    <col min="13580" max="13581" width="5.296875" style="142" customWidth="1"/>
    <col min="13582" max="13582" width="12.59765625" style="142" customWidth="1"/>
    <col min="13583" max="13583" width="3.3984375" style="142" customWidth="1"/>
    <col min="13584" max="13827" width="8.796875" style="142"/>
    <col min="13828" max="13828" width="2.296875" style="142" customWidth="1"/>
    <col min="13829" max="13829" width="4.59765625" style="142" bestFit="1" customWidth="1"/>
    <col min="13830" max="13830" width="10" style="142" customWidth="1"/>
    <col min="13831" max="13831" width="24.3984375" style="142" customWidth="1"/>
    <col min="13832" max="13832" width="6" style="142" bestFit="1" customWidth="1"/>
    <col min="13833" max="13833" width="9.3984375" style="142" bestFit="1" customWidth="1"/>
    <col min="13834" max="13834" width="1.69921875" style="142" customWidth="1"/>
    <col min="13835" max="13835" width="8.09765625" style="142" bestFit="1" customWidth="1"/>
    <col min="13836" max="13837" width="5.296875" style="142" customWidth="1"/>
    <col min="13838" max="13838" width="12.59765625" style="142" customWidth="1"/>
    <col min="13839" max="13839" width="3.3984375" style="142" customWidth="1"/>
    <col min="13840" max="14083" width="8.796875" style="142"/>
    <col min="14084" max="14084" width="2.296875" style="142" customWidth="1"/>
    <col min="14085" max="14085" width="4.59765625" style="142" bestFit="1" customWidth="1"/>
    <col min="14086" max="14086" width="10" style="142" customWidth="1"/>
    <col min="14087" max="14087" width="24.3984375" style="142" customWidth="1"/>
    <col min="14088" max="14088" width="6" style="142" bestFit="1" customWidth="1"/>
    <col min="14089" max="14089" width="9.3984375" style="142" bestFit="1" customWidth="1"/>
    <col min="14090" max="14090" width="1.69921875" style="142" customWidth="1"/>
    <col min="14091" max="14091" width="8.09765625" style="142" bestFit="1" customWidth="1"/>
    <col min="14092" max="14093" width="5.296875" style="142" customWidth="1"/>
    <col min="14094" max="14094" width="12.59765625" style="142" customWidth="1"/>
    <col min="14095" max="14095" width="3.3984375" style="142" customWidth="1"/>
    <col min="14096" max="14339" width="8.796875" style="142"/>
    <col min="14340" max="14340" width="2.296875" style="142" customWidth="1"/>
    <col min="14341" max="14341" width="4.59765625" style="142" bestFit="1" customWidth="1"/>
    <col min="14342" max="14342" width="10" style="142" customWidth="1"/>
    <col min="14343" max="14343" width="24.3984375" style="142" customWidth="1"/>
    <col min="14344" max="14344" width="6" style="142" bestFit="1" customWidth="1"/>
    <col min="14345" max="14345" width="9.3984375" style="142" bestFit="1" customWidth="1"/>
    <col min="14346" max="14346" width="1.69921875" style="142" customWidth="1"/>
    <col min="14347" max="14347" width="8.09765625" style="142" bestFit="1" customWidth="1"/>
    <col min="14348" max="14349" width="5.296875" style="142" customWidth="1"/>
    <col min="14350" max="14350" width="12.59765625" style="142" customWidth="1"/>
    <col min="14351" max="14351" width="3.3984375" style="142" customWidth="1"/>
    <col min="14352" max="14595" width="8.796875" style="142"/>
    <col min="14596" max="14596" width="2.296875" style="142" customWidth="1"/>
    <col min="14597" max="14597" width="4.59765625" style="142" bestFit="1" customWidth="1"/>
    <col min="14598" max="14598" width="10" style="142" customWidth="1"/>
    <col min="14599" max="14599" width="24.3984375" style="142" customWidth="1"/>
    <col min="14600" max="14600" width="6" style="142" bestFit="1" customWidth="1"/>
    <col min="14601" max="14601" width="9.3984375" style="142" bestFit="1" customWidth="1"/>
    <col min="14602" max="14602" width="1.69921875" style="142" customWidth="1"/>
    <col min="14603" max="14603" width="8.09765625" style="142" bestFit="1" customWidth="1"/>
    <col min="14604" max="14605" width="5.296875" style="142" customWidth="1"/>
    <col min="14606" max="14606" width="12.59765625" style="142" customWidth="1"/>
    <col min="14607" max="14607" width="3.3984375" style="142" customWidth="1"/>
    <col min="14608" max="14851" width="8.796875" style="142"/>
    <col min="14852" max="14852" width="2.296875" style="142" customWidth="1"/>
    <col min="14853" max="14853" width="4.59765625" style="142" bestFit="1" customWidth="1"/>
    <col min="14854" max="14854" width="10" style="142" customWidth="1"/>
    <col min="14855" max="14855" width="24.3984375" style="142" customWidth="1"/>
    <col min="14856" max="14856" width="6" style="142" bestFit="1" customWidth="1"/>
    <col min="14857" max="14857" width="9.3984375" style="142" bestFit="1" customWidth="1"/>
    <col min="14858" max="14858" width="1.69921875" style="142" customWidth="1"/>
    <col min="14859" max="14859" width="8.09765625" style="142" bestFit="1" customWidth="1"/>
    <col min="14860" max="14861" width="5.296875" style="142" customWidth="1"/>
    <col min="14862" max="14862" width="12.59765625" style="142" customWidth="1"/>
    <col min="14863" max="14863" width="3.3984375" style="142" customWidth="1"/>
    <col min="14864" max="15107" width="8.796875" style="142"/>
    <col min="15108" max="15108" width="2.296875" style="142" customWidth="1"/>
    <col min="15109" max="15109" width="4.59765625" style="142" bestFit="1" customWidth="1"/>
    <col min="15110" max="15110" width="10" style="142" customWidth="1"/>
    <col min="15111" max="15111" width="24.3984375" style="142" customWidth="1"/>
    <col min="15112" max="15112" width="6" style="142" bestFit="1" customWidth="1"/>
    <col min="15113" max="15113" width="9.3984375" style="142" bestFit="1" customWidth="1"/>
    <col min="15114" max="15114" width="1.69921875" style="142" customWidth="1"/>
    <col min="15115" max="15115" width="8.09765625" style="142" bestFit="1" customWidth="1"/>
    <col min="15116" max="15117" width="5.296875" style="142" customWidth="1"/>
    <col min="15118" max="15118" width="12.59765625" style="142" customWidth="1"/>
    <col min="15119" max="15119" width="3.3984375" style="142" customWidth="1"/>
    <col min="15120" max="15363" width="8.796875" style="142"/>
    <col min="15364" max="15364" width="2.296875" style="142" customWidth="1"/>
    <col min="15365" max="15365" width="4.59765625" style="142" bestFit="1" customWidth="1"/>
    <col min="15366" max="15366" width="10" style="142" customWidth="1"/>
    <col min="15367" max="15367" width="24.3984375" style="142" customWidth="1"/>
    <col min="15368" max="15368" width="6" style="142" bestFit="1" customWidth="1"/>
    <col min="15369" max="15369" width="9.3984375" style="142" bestFit="1" customWidth="1"/>
    <col min="15370" max="15370" width="1.69921875" style="142" customWidth="1"/>
    <col min="15371" max="15371" width="8.09765625" style="142" bestFit="1" customWidth="1"/>
    <col min="15372" max="15373" width="5.296875" style="142" customWidth="1"/>
    <col min="15374" max="15374" width="12.59765625" style="142" customWidth="1"/>
    <col min="15375" max="15375" width="3.3984375" style="142" customWidth="1"/>
    <col min="15376" max="15619" width="8.796875" style="142"/>
    <col min="15620" max="15620" width="2.296875" style="142" customWidth="1"/>
    <col min="15621" max="15621" width="4.59765625" style="142" bestFit="1" customWidth="1"/>
    <col min="15622" max="15622" width="10" style="142" customWidth="1"/>
    <col min="15623" max="15623" width="24.3984375" style="142" customWidth="1"/>
    <col min="15624" max="15624" width="6" style="142" bestFit="1" customWidth="1"/>
    <col min="15625" max="15625" width="9.3984375" style="142" bestFit="1" customWidth="1"/>
    <col min="15626" max="15626" width="1.69921875" style="142" customWidth="1"/>
    <col min="15627" max="15627" width="8.09765625" style="142" bestFit="1" customWidth="1"/>
    <col min="15628" max="15629" width="5.296875" style="142" customWidth="1"/>
    <col min="15630" max="15630" width="12.59765625" style="142" customWidth="1"/>
    <col min="15631" max="15631" width="3.3984375" style="142" customWidth="1"/>
    <col min="15632" max="15875" width="8.796875" style="142"/>
    <col min="15876" max="15876" width="2.296875" style="142" customWidth="1"/>
    <col min="15877" max="15877" width="4.59765625" style="142" bestFit="1" customWidth="1"/>
    <col min="15878" max="15878" width="10" style="142" customWidth="1"/>
    <col min="15879" max="15879" width="24.3984375" style="142" customWidth="1"/>
    <col min="15880" max="15880" width="6" style="142" bestFit="1" customWidth="1"/>
    <col min="15881" max="15881" width="9.3984375" style="142" bestFit="1" customWidth="1"/>
    <col min="15882" max="15882" width="1.69921875" style="142" customWidth="1"/>
    <col min="15883" max="15883" width="8.09765625" style="142" bestFit="1" customWidth="1"/>
    <col min="15884" max="15885" width="5.296875" style="142" customWidth="1"/>
    <col min="15886" max="15886" width="12.59765625" style="142" customWidth="1"/>
    <col min="15887" max="15887" width="3.3984375" style="142" customWidth="1"/>
    <col min="15888" max="16131" width="8.796875" style="142"/>
    <col min="16132" max="16132" width="2.296875" style="142" customWidth="1"/>
    <col min="16133" max="16133" width="4.59765625" style="142" bestFit="1" customWidth="1"/>
    <col min="16134" max="16134" width="10" style="142" customWidth="1"/>
    <col min="16135" max="16135" width="24.3984375" style="142" customWidth="1"/>
    <col min="16136" max="16136" width="6" style="142" bestFit="1" customWidth="1"/>
    <col min="16137" max="16137" width="9.3984375" style="142" bestFit="1" customWidth="1"/>
    <col min="16138" max="16138" width="1.69921875" style="142" customWidth="1"/>
    <col min="16139" max="16139" width="8.09765625" style="142" bestFit="1" customWidth="1"/>
    <col min="16140" max="16141" width="5.296875" style="142" customWidth="1"/>
    <col min="16142" max="16142" width="12.59765625" style="142" customWidth="1"/>
    <col min="16143" max="16143" width="3.3984375" style="142" customWidth="1"/>
    <col min="16144" max="16384" width="8.796875" style="142"/>
  </cols>
  <sheetData>
    <row r="1" spans="1:46" s="141" customFormat="1" ht="27" x14ac:dyDescent="0.25">
      <c r="A1" s="87"/>
      <c r="B1" s="82"/>
      <c r="C1" s="82"/>
      <c r="D1" s="82"/>
      <c r="E1" s="82" t="s">
        <v>57</v>
      </c>
      <c r="F1" s="82"/>
      <c r="G1" s="82"/>
      <c r="H1" s="82"/>
      <c r="I1" s="82" t="str">
        <f>กรอกข้อมูล!C4</f>
        <v>ภาษาไทย</v>
      </c>
      <c r="J1" s="82"/>
      <c r="K1" s="82"/>
      <c r="L1" s="82"/>
      <c r="M1" s="82"/>
      <c r="N1" s="82"/>
      <c r="O1" s="82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</row>
    <row r="2" spans="1:46" s="141" customFormat="1" ht="27" x14ac:dyDescent="0.25">
      <c r="A2" s="87"/>
      <c r="B2" s="82"/>
      <c r="C2" s="82"/>
      <c r="D2" s="82" t="s">
        <v>64</v>
      </c>
      <c r="E2" s="82"/>
      <c r="F2" s="82"/>
      <c r="G2" s="82" t="str">
        <f>กรอกข้อมูล!G6</f>
        <v>3/3</v>
      </c>
      <c r="H2" s="82" t="s">
        <v>60</v>
      </c>
      <c r="I2" s="82"/>
      <c r="J2" s="110">
        <f>กรอกข้อมูล!C7</f>
        <v>1</v>
      </c>
      <c r="K2" s="82" t="s">
        <v>61</v>
      </c>
      <c r="L2" s="82"/>
      <c r="M2" s="82">
        <f>กรอกข้อมูล!C8</f>
        <v>2565</v>
      </c>
      <c r="N2" s="82"/>
      <c r="O2" s="82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</row>
    <row r="3" spans="1:46" s="141" customFormat="1" ht="20.25" customHeight="1" x14ac:dyDescent="0.25">
      <c r="A3" s="87"/>
      <c r="B3" s="82"/>
      <c r="C3" s="82" t="s">
        <v>67</v>
      </c>
      <c r="D3" s="82" t="str">
        <f>กรอกข้อมูล!C9</f>
        <v>ABCD</v>
      </c>
      <c r="E3" s="87"/>
      <c r="F3" s="82"/>
      <c r="G3" s="82"/>
      <c r="H3" s="82" t="s">
        <v>58</v>
      </c>
      <c r="I3" s="82"/>
      <c r="J3" s="82" t="str">
        <f>กรอกข้อมูล!C10</f>
        <v>a12345</v>
      </c>
      <c r="K3" s="82" t="s">
        <v>59</v>
      </c>
      <c r="L3" s="82"/>
      <c r="M3" s="82" t="str">
        <f>กรอกข้อมูล!C11</f>
        <v>1 หน่วยกิต</v>
      </c>
      <c r="N3" s="82"/>
      <c r="O3" s="82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</row>
    <row r="4" spans="1:46" s="141" customFormat="1" ht="20.25" customHeight="1" x14ac:dyDescent="0.25">
      <c r="A4" s="87"/>
      <c r="B4" s="227" t="s">
        <v>811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82"/>
      <c r="P4" s="83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</row>
    <row r="5" spans="1:46" ht="16.5" customHeight="1" x14ac:dyDescent="0.25">
      <c r="A5" s="93"/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84" t="s">
        <v>93</v>
      </c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</row>
    <row r="6" spans="1:46" ht="14.25" customHeight="1" x14ac:dyDescent="0.25">
      <c r="A6" s="93"/>
      <c r="B6" s="160" t="s">
        <v>0</v>
      </c>
      <c r="C6" s="161" t="s">
        <v>1</v>
      </c>
      <c r="D6" s="171" t="s">
        <v>5</v>
      </c>
      <c r="E6" s="172"/>
      <c r="F6" s="172"/>
      <c r="G6" s="175" t="s">
        <v>6</v>
      </c>
      <c r="H6" s="161" t="s">
        <v>7</v>
      </c>
      <c r="I6" s="177"/>
      <c r="J6" s="178"/>
      <c r="K6" s="177"/>
      <c r="L6" s="178"/>
      <c r="M6" s="93"/>
      <c r="N6" s="93"/>
      <c r="O6" s="93"/>
      <c r="P6" s="84" t="s">
        <v>95</v>
      </c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</row>
    <row r="7" spans="1:46" ht="15" customHeight="1" x14ac:dyDescent="0.25">
      <c r="A7" s="93"/>
      <c r="B7" s="160"/>
      <c r="C7" s="162"/>
      <c r="D7" s="173"/>
      <c r="E7" s="174"/>
      <c r="F7" s="174"/>
      <c r="G7" s="176"/>
      <c r="H7" s="162"/>
      <c r="I7" s="177"/>
      <c r="J7" s="178"/>
      <c r="K7" s="177"/>
      <c r="L7" s="178"/>
      <c r="M7" s="93"/>
      <c r="N7" s="93"/>
      <c r="O7" s="93"/>
      <c r="P7" s="85" t="s">
        <v>188</v>
      </c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</row>
    <row r="8" spans="1:46" ht="18" customHeight="1" x14ac:dyDescent="0.25">
      <c r="A8" s="93"/>
      <c r="B8" s="114">
        <v>1</v>
      </c>
      <c r="C8" s="71" t="s">
        <v>438</v>
      </c>
      <c r="D8" s="72" t="s">
        <v>2</v>
      </c>
      <c r="E8" s="73" t="s">
        <v>439</v>
      </c>
      <c r="F8" s="74" t="s">
        <v>807</v>
      </c>
      <c r="G8" s="38"/>
      <c r="H8" s="25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17"/>
      <c r="J8" s="80"/>
      <c r="K8" s="17"/>
      <c r="L8" s="80"/>
      <c r="M8" s="93"/>
      <c r="N8" s="93"/>
      <c r="O8" s="93"/>
      <c r="P8" s="94"/>
      <c r="Q8" s="93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143"/>
      <c r="S8" s="144" t="s">
        <v>92</v>
      </c>
      <c r="T8" s="144">
        <v>4</v>
      </c>
      <c r="U8" s="144">
        <v>3.5</v>
      </c>
      <c r="V8" s="144">
        <v>3</v>
      </c>
      <c r="W8" s="144">
        <v>2.5</v>
      </c>
      <c r="X8" s="144">
        <v>2</v>
      </c>
      <c r="Y8" s="144">
        <v>1.5</v>
      </c>
      <c r="Z8" s="144">
        <v>1</v>
      </c>
      <c r="AA8" s="144">
        <v>0</v>
      </c>
      <c r="AB8" s="144" t="s">
        <v>12</v>
      </c>
      <c r="AC8" s="144" t="s">
        <v>17</v>
      </c>
      <c r="AD8" s="143" t="s">
        <v>16</v>
      </c>
      <c r="AE8" s="93" t="s">
        <v>21</v>
      </c>
      <c r="AF8" s="145">
        <f>SUMIF(H8:H53,"4",G8:G53)+SUMIF(H8:H53,"3.5",G8:G53)+SUMIF(H8:H53,"3",G8:G53)+SUMIF(H8:H53,"2.5",G8:G53)+SUMIF(H8:H53,"2",G8:G53)+SUMIF(H8:H53,"1.5",G8:G53)+SUMIF(H8:H53,"1",G8:G53)+SUMIF(H8:H53,"0",G8:G53)</f>
        <v>0</v>
      </c>
      <c r="AG8" s="93"/>
      <c r="AH8" s="93"/>
      <c r="AI8" s="93"/>
      <c r="AJ8" s="93"/>
      <c r="AK8" s="93"/>
      <c r="AL8" s="93"/>
      <c r="AM8" s="93"/>
    </row>
    <row r="9" spans="1:46" ht="18" customHeight="1" x14ac:dyDescent="0.25">
      <c r="A9" s="93"/>
      <c r="B9" s="114">
        <v>2</v>
      </c>
      <c r="C9" s="71" t="s">
        <v>471</v>
      </c>
      <c r="D9" s="72" t="s">
        <v>2</v>
      </c>
      <c r="E9" s="73" t="s">
        <v>472</v>
      </c>
      <c r="F9" s="74" t="s">
        <v>15</v>
      </c>
      <c r="G9" s="38"/>
      <c r="H9" s="25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17"/>
      <c r="J9" s="78" t="s">
        <v>19</v>
      </c>
      <c r="K9" s="26"/>
      <c r="L9" s="26">
        <f>K10+K11</f>
        <v>0</v>
      </c>
      <c r="M9" s="81" t="s">
        <v>20</v>
      </c>
      <c r="N9" s="81"/>
      <c r="O9" s="93"/>
      <c r="P9" s="94"/>
      <c r="Q9" s="93" t="str">
        <f t="shared" si="0"/>
        <v>ชาย</v>
      </c>
      <c r="R9" s="143" t="s">
        <v>8</v>
      </c>
      <c r="S9" s="143">
        <f>SUM(K16:K23)</f>
        <v>0</v>
      </c>
      <c r="T9" s="143">
        <f>COUNTIFS($Q$8:$Q$59,"ชาย",$H$8:$H$59,4)</f>
        <v>0</v>
      </c>
      <c r="U9" s="143">
        <f>COUNTIFS($Q$8:$Q$59,"ชาย",$H$8:$H$59,3.5)</f>
        <v>0</v>
      </c>
      <c r="V9" s="143">
        <f>COUNTIFS($Q$8:$Q$59,"ชาย",$H$8:$H$59,3)</f>
        <v>0</v>
      </c>
      <c r="W9" s="143">
        <f>COUNTIFS($Q$8:$Q$59,"ชาย",$H$8:$H$59,2.5)</f>
        <v>0</v>
      </c>
      <c r="X9" s="143">
        <f>COUNTIFS($Q$8:$Q$59,"ชาย",$H$8:$H$59,2)</f>
        <v>0</v>
      </c>
      <c r="Y9" s="143">
        <f>COUNTIFS($Q$8:$Q$59,"ชาย",$H$8:$H$59,1.5)</f>
        <v>0</v>
      </c>
      <c r="Z9" s="143">
        <f>COUNTIFS($Q$8:$Q$59,"ชาย",$H$8:$H$59,1)</f>
        <v>0</v>
      </c>
      <c r="AA9" s="143">
        <f>COUNTIFS($Q$8:$Q$59,"ชาย",$H$8:$H$59,0)</f>
        <v>0</v>
      </c>
      <c r="AB9" s="143">
        <f>COUNTIFS($Q$8:$Q$59,"ชาย",$H$8:$H$59,"ร")</f>
        <v>0</v>
      </c>
      <c r="AC9" s="143">
        <f>COUNTIFS($Q$8:$Q$59,"ชาย",$H$8:$H$59,"มส")</f>
        <v>0</v>
      </c>
      <c r="AD9" s="143">
        <f>SUM(T9:AB9)</f>
        <v>0</v>
      </c>
      <c r="AE9" s="93" t="s">
        <v>22</v>
      </c>
      <c r="AF9" s="146" t="e">
        <f>AF8/S11</f>
        <v>#DIV/0!</v>
      </c>
      <c r="AG9" s="93"/>
      <c r="AH9" s="93"/>
      <c r="AI9" s="93"/>
      <c r="AJ9" s="93"/>
      <c r="AK9" s="93"/>
      <c r="AL9" s="93"/>
      <c r="AM9" s="93"/>
    </row>
    <row r="10" spans="1:46" ht="18" customHeight="1" x14ac:dyDescent="0.25">
      <c r="A10" s="93"/>
      <c r="B10" s="114">
        <v>3</v>
      </c>
      <c r="C10" s="71" t="s">
        <v>495</v>
      </c>
      <c r="D10" s="72" t="s">
        <v>2</v>
      </c>
      <c r="E10" s="73" t="s">
        <v>496</v>
      </c>
      <c r="F10" s="74" t="s">
        <v>497</v>
      </c>
      <c r="G10" s="38"/>
      <c r="H10" s="25" t="str">
        <f t="shared" si="1"/>
        <v/>
      </c>
      <c r="I10" s="17"/>
      <c r="J10" s="79" t="s">
        <v>8</v>
      </c>
      <c r="K10" s="26">
        <f>AD9+X26</f>
        <v>0</v>
      </c>
      <c r="L10" s="78" t="s">
        <v>20</v>
      </c>
      <c r="M10" s="95"/>
      <c r="N10" s="95"/>
      <c r="O10" s="93"/>
      <c r="P10" s="94"/>
      <c r="Q10" s="93" t="str">
        <f t="shared" si="0"/>
        <v>ชาย</v>
      </c>
      <c r="R10" s="143" t="s">
        <v>9</v>
      </c>
      <c r="S10" s="143">
        <f>SUM(L16:L23)</f>
        <v>0</v>
      </c>
      <c r="T10" s="143">
        <f>COUNTIFS($Q$8:$Q$59,"หญิง",$H$8:$H$59,4)</f>
        <v>0</v>
      </c>
      <c r="U10" s="143">
        <f>COUNTIFS($Q$8:$Q$59,"หญิง",$H$8:$H$59,3.5)</f>
        <v>0</v>
      </c>
      <c r="V10" s="143">
        <f>COUNTIFS($Q$8:$Q$59,"หญิง",$H$8:$H$59,3)</f>
        <v>0</v>
      </c>
      <c r="W10" s="143">
        <f>COUNTIFS($Q$8:$Q$59,"หญิง",$H$8:$H$59,2.5)</f>
        <v>0</v>
      </c>
      <c r="X10" s="143">
        <f>COUNTIFS($Q$8:$Q$59,"หญิง",$H$8:$H$59,2)</f>
        <v>0</v>
      </c>
      <c r="Y10" s="143">
        <f>COUNTIFS($Q$8:$Q$59,"หญิง",$H$8:$H$59,1.5)</f>
        <v>0</v>
      </c>
      <c r="Z10" s="143">
        <f>COUNTIFS($Q$8:$Q$59,"หญิง",$H$8:$H$59,1)</f>
        <v>0</v>
      </c>
      <c r="AA10" s="143">
        <f>COUNTIFS($Q$8:$Q$59,"หญิง",$H$8:$H$59,0)</f>
        <v>0</v>
      </c>
      <c r="AB10" s="143">
        <f>COUNTIFS($Q$8:$Q$59,"หญิง",$H$8:$H$59,"ร")</f>
        <v>0</v>
      </c>
      <c r="AC10" s="143">
        <f>COUNTIFS($Q$8:$Q$59,"หญิง",$H$8:$H$59,"มส")</f>
        <v>0</v>
      </c>
      <c r="AD10" s="143">
        <f>SUM(T10:AC10)</f>
        <v>0</v>
      </c>
      <c r="AE10" s="93" t="s">
        <v>23</v>
      </c>
      <c r="AF10" s="146" t="e">
        <f>((T11*T8)+(U11*U8)+(V11*V8)+(W11*W8)+(X11*X8)+(Y11*Y8)+(Z11*Z8)+(AA8*AA11))/AF11</f>
        <v>#DIV/0!</v>
      </c>
      <c r="AG10" s="93"/>
      <c r="AH10" s="93"/>
      <c r="AI10" s="93"/>
      <c r="AJ10" s="93"/>
      <c r="AK10" s="93"/>
      <c r="AL10" s="93"/>
      <c r="AM10" s="93"/>
    </row>
    <row r="11" spans="1:46" ht="18" customHeight="1" x14ac:dyDescent="0.25">
      <c r="A11" s="93"/>
      <c r="B11" s="114">
        <v>4</v>
      </c>
      <c r="C11" s="71" t="s">
        <v>531</v>
      </c>
      <c r="D11" s="72" t="s">
        <v>2</v>
      </c>
      <c r="E11" s="73" t="s">
        <v>532</v>
      </c>
      <c r="F11" s="74" t="s">
        <v>533</v>
      </c>
      <c r="G11" s="38"/>
      <c r="H11" s="25" t="str">
        <f t="shared" si="1"/>
        <v/>
      </c>
      <c r="I11" s="17"/>
      <c r="J11" s="79" t="s">
        <v>9</v>
      </c>
      <c r="K11" s="26">
        <f>AD10+X27</f>
        <v>0</v>
      </c>
      <c r="L11" s="78" t="s">
        <v>20</v>
      </c>
      <c r="M11" s="95"/>
      <c r="N11" s="95"/>
      <c r="O11" s="93"/>
      <c r="P11" s="94"/>
      <c r="Q11" s="93" t="str">
        <f>IF(LEFT(D11,7)="เด็กชาย","ชาย",IF(LEFT(D11,8)="เด็กหญิง","หญิง",IF(LEFT(D11,3)="นาย","ชาย",IF(LEFT(D11,6)="นางสาว","หญิง"))))</f>
        <v>ชาย</v>
      </c>
      <c r="R11" s="143" t="s">
        <v>16</v>
      </c>
      <c r="S11" s="143">
        <f>SUM(S9:S10)</f>
        <v>0</v>
      </c>
      <c r="T11" s="143">
        <f>SUM(T9:T10)</f>
        <v>0</v>
      </c>
      <c r="U11" s="143">
        <f>SUM(U9:U10)</f>
        <v>0</v>
      </c>
      <c r="V11" s="143">
        <f t="shared" ref="V11:Z11" si="2">SUM(V9:V10)</f>
        <v>0</v>
      </c>
      <c r="W11" s="143">
        <f t="shared" si="2"/>
        <v>0</v>
      </c>
      <c r="X11" s="143">
        <f t="shared" si="2"/>
        <v>0</v>
      </c>
      <c r="Y11" s="143">
        <f t="shared" si="2"/>
        <v>0</v>
      </c>
      <c r="Z11" s="143">
        <f t="shared" si="2"/>
        <v>0</v>
      </c>
      <c r="AA11" s="143">
        <f>SUM(AA9:AA10)</f>
        <v>0</v>
      </c>
      <c r="AB11" s="143">
        <f>SUM(AB9:AB10)</f>
        <v>0</v>
      </c>
      <c r="AC11" s="143">
        <f>SUM(AC9:AC10)</f>
        <v>0</v>
      </c>
      <c r="AD11" s="143">
        <f>SUM(T11:AB11)</f>
        <v>0</v>
      </c>
      <c r="AE11" s="93" t="s">
        <v>140</v>
      </c>
      <c r="AF11" s="93">
        <f>SUM(T11:AA11)</f>
        <v>0</v>
      </c>
      <c r="AG11" s="93"/>
      <c r="AH11" s="93"/>
      <c r="AI11" s="93"/>
      <c r="AJ11" s="93"/>
      <c r="AK11" s="93"/>
      <c r="AL11" s="93"/>
      <c r="AM11" s="93"/>
    </row>
    <row r="12" spans="1:46" ht="18" customHeight="1" x14ac:dyDescent="0.25">
      <c r="A12" s="93"/>
      <c r="B12" s="114">
        <v>5</v>
      </c>
      <c r="C12" s="71" t="s">
        <v>534</v>
      </c>
      <c r="D12" s="72" t="s">
        <v>2</v>
      </c>
      <c r="E12" s="73" t="s">
        <v>535</v>
      </c>
      <c r="F12" s="74" t="s">
        <v>536</v>
      </c>
      <c r="G12" s="38"/>
      <c r="H12" s="25" t="str">
        <f t="shared" si="1"/>
        <v/>
      </c>
      <c r="I12" s="17"/>
      <c r="J12" s="78" t="s">
        <v>18</v>
      </c>
      <c r="K12" s="17"/>
      <c r="L12" s="80"/>
      <c r="M12" s="93"/>
      <c r="N12" s="93"/>
      <c r="O12" s="93"/>
      <c r="P12" s="94"/>
      <c r="Q12" s="93" t="str">
        <f t="shared" ref="Q12:Q47" si="3">IF(LEFT(D12,7)="เด็กชาย","ชาย",IF(LEFT(D12,8)="เด็กหญิง","หญิง",IF(LEFT(D12,3)="นาย","ชาย",IF(LEFT(D12,6)="นางสาว","หญิง"))))</f>
        <v>ชาย</v>
      </c>
      <c r="R12" s="143"/>
      <c r="S12" s="143"/>
      <c r="T12" s="147" t="e">
        <f>(100*T11)/AD11</f>
        <v>#DIV/0!</v>
      </c>
      <c r="U12" s="147" t="e">
        <f>(100*U11)/AD11</f>
        <v>#DIV/0!</v>
      </c>
      <c r="V12" s="147" t="e">
        <f>(100*V11)/AD11</f>
        <v>#DIV/0!</v>
      </c>
      <c r="W12" s="147" t="e">
        <f>(100*W11)/AD11</f>
        <v>#DIV/0!</v>
      </c>
      <c r="X12" s="147" t="e">
        <f>(100*X11)/AD11</f>
        <v>#DIV/0!</v>
      </c>
      <c r="Y12" s="147" t="e">
        <f>(100*Y11)/AD11</f>
        <v>#DIV/0!</v>
      </c>
      <c r="Z12" s="147" t="e">
        <f>(100*Z11)/AD11</f>
        <v>#DIV/0!</v>
      </c>
      <c r="AA12" s="147" t="e">
        <f>(100*AA11)/AD11</f>
        <v>#DIV/0!</v>
      </c>
      <c r="AB12" s="147" t="e">
        <f>(100*AB11)/AD11</f>
        <v>#DIV/0!</v>
      </c>
      <c r="AC12" s="147" t="e">
        <f>(100*AC11)/AD11</f>
        <v>#DIV/0!</v>
      </c>
      <c r="AD12" s="143" t="e">
        <f>SUM(T12:AB12)</f>
        <v>#DIV/0!</v>
      </c>
      <c r="AE12" s="93"/>
      <c r="AF12" s="93"/>
      <c r="AG12" s="93"/>
      <c r="AH12" s="93"/>
      <c r="AI12" s="93"/>
      <c r="AJ12" s="93"/>
      <c r="AK12" s="93"/>
      <c r="AL12" s="93"/>
      <c r="AM12" s="93"/>
    </row>
    <row r="13" spans="1:46" ht="18" customHeight="1" x14ac:dyDescent="0.25">
      <c r="A13" s="93"/>
      <c r="B13" s="114">
        <v>6</v>
      </c>
      <c r="C13" s="71" t="s">
        <v>537</v>
      </c>
      <c r="D13" s="72" t="s">
        <v>2</v>
      </c>
      <c r="E13" s="73" t="s">
        <v>538</v>
      </c>
      <c r="F13" s="74" t="s">
        <v>539</v>
      </c>
      <c r="G13" s="38"/>
      <c r="H13" s="25" t="str">
        <f t="shared" si="1"/>
        <v/>
      </c>
      <c r="I13" s="17"/>
      <c r="J13" s="80"/>
      <c r="K13" s="17"/>
      <c r="L13" s="80"/>
      <c r="M13" s="93"/>
      <c r="N13" s="93"/>
      <c r="O13" s="93"/>
      <c r="P13" s="94"/>
      <c r="Q13" s="93" t="str">
        <f t="shared" si="3"/>
        <v>ชาย</v>
      </c>
      <c r="R13" s="93"/>
      <c r="S13" s="100"/>
      <c r="T13" s="235" t="s">
        <v>80</v>
      </c>
      <c r="U13" s="235"/>
      <c r="V13" s="235"/>
      <c r="W13" s="236" t="s">
        <v>81</v>
      </c>
      <c r="X13" s="236"/>
      <c r="Y13" s="236"/>
      <c r="Z13" s="212" t="s">
        <v>82</v>
      </c>
      <c r="AA13" s="212"/>
      <c r="AB13" s="212"/>
      <c r="AC13" s="212"/>
      <c r="AD13" s="93"/>
      <c r="AE13" s="93"/>
      <c r="AF13" s="93"/>
      <c r="AG13" s="93"/>
      <c r="AH13" s="93"/>
      <c r="AI13" s="93"/>
      <c r="AJ13" s="93"/>
      <c r="AK13" s="93"/>
      <c r="AL13" s="93"/>
      <c r="AM13" s="93"/>
    </row>
    <row r="14" spans="1:46" ht="18" customHeight="1" x14ac:dyDescent="0.25">
      <c r="A14" s="93"/>
      <c r="B14" s="114">
        <v>7</v>
      </c>
      <c r="C14" s="71" t="s">
        <v>547</v>
      </c>
      <c r="D14" s="72" t="s">
        <v>2</v>
      </c>
      <c r="E14" s="73" t="s">
        <v>548</v>
      </c>
      <c r="F14" s="74" t="s">
        <v>164</v>
      </c>
      <c r="G14" s="38"/>
      <c r="H14" s="25" t="str">
        <f t="shared" si="1"/>
        <v/>
      </c>
      <c r="I14" s="17"/>
      <c r="J14" s="179" t="s">
        <v>7</v>
      </c>
      <c r="K14" s="179" t="s">
        <v>8</v>
      </c>
      <c r="L14" s="181" t="s">
        <v>9</v>
      </c>
      <c r="M14" s="107" t="s">
        <v>10</v>
      </c>
      <c r="N14" s="26"/>
      <c r="O14" s="95"/>
      <c r="P14" s="94"/>
      <c r="Q14" s="93" t="str">
        <f t="shared" si="3"/>
        <v>ชาย</v>
      </c>
      <c r="R14" s="93"/>
      <c r="S14" s="97" t="s">
        <v>20</v>
      </c>
      <c r="T14" s="213">
        <f>T11+U11+V11</f>
        <v>0</v>
      </c>
      <c r="U14" s="214"/>
      <c r="V14" s="214"/>
      <c r="W14" s="215">
        <f>W11+X11+Y11</f>
        <v>0</v>
      </c>
      <c r="X14" s="216"/>
      <c r="Y14" s="216"/>
      <c r="Z14" s="217">
        <f>Z11+AA11+AB11+AC11</f>
        <v>0</v>
      </c>
      <c r="AA14" s="217"/>
      <c r="AB14" s="217"/>
      <c r="AC14" s="217"/>
      <c r="AD14" s="93"/>
      <c r="AE14" s="93"/>
      <c r="AF14" s="93"/>
      <c r="AG14" s="93"/>
      <c r="AH14" s="93"/>
      <c r="AI14" s="93"/>
      <c r="AJ14" s="93"/>
      <c r="AK14" s="93"/>
      <c r="AL14" s="93"/>
      <c r="AM14" s="93"/>
    </row>
    <row r="15" spans="1:46" ht="18" customHeight="1" x14ac:dyDescent="0.25">
      <c r="A15" s="93"/>
      <c r="B15" s="114">
        <v>8</v>
      </c>
      <c r="C15" s="71" t="s">
        <v>549</v>
      </c>
      <c r="D15" s="72" t="s">
        <v>2</v>
      </c>
      <c r="E15" s="73" t="s">
        <v>550</v>
      </c>
      <c r="F15" s="74" t="s">
        <v>551</v>
      </c>
      <c r="G15" s="38"/>
      <c r="H15" s="25" t="str">
        <f t="shared" si="1"/>
        <v/>
      </c>
      <c r="I15" s="17"/>
      <c r="J15" s="180"/>
      <c r="K15" s="180"/>
      <c r="L15" s="182"/>
      <c r="M15" s="108" t="s">
        <v>11</v>
      </c>
      <c r="N15" s="26"/>
      <c r="O15" s="95"/>
      <c r="P15" s="94"/>
      <c r="Q15" s="93" t="str">
        <f t="shared" si="3"/>
        <v>ชาย</v>
      </c>
      <c r="R15" s="93"/>
      <c r="S15" s="97" t="s">
        <v>83</v>
      </c>
      <c r="T15" s="220" t="e">
        <f>T12+U12+V12</f>
        <v>#DIV/0!</v>
      </c>
      <c r="U15" s="221"/>
      <c r="V15" s="221"/>
      <c r="W15" s="222" t="e">
        <f>W12+X12+Y12</f>
        <v>#DIV/0!</v>
      </c>
      <c r="X15" s="223"/>
      <c r="Y15" s="223"/>
      <c r="Z15" s="224" t="e">
        <f>Z12+AA12+AB12+AC12</f>
        <v>#DIV/0!</v>
      </c>
      <c r="AA15" s="225"/>
      <c r="AB15" s="225"/>
      <c r="AC15" s="225"/>
      <c r="AD15" s="148"/>
      <c r="AE15" s="93"/>
      <c r="AF15" s="93"/>
      <c r="AG15" s="93"/>
      <c r="AH15" s="93"/>
      <c r="AI15" s="93"/>
      <c r="AJ15" s="93"/>
      <c r="AK15" s="93"/>
      <c r="AL15" s="93"/>
      <c r="AM15" s="93"/>
    </row>
    <row r="16" spans="1:46" ht="18" customHeight="1" x14ac:dyDescent="0.25">
      <c r="A16" s="93"/>
      <c r="B16" s="114">
        <v>9</v>
      </c>
      <c r="C16" s="71" t="s">
        <v>557</v>
      </c>
      <c r="D16" s="72" t="s">
        <v>2</v>
      </c>
      <c r="E16" s="73" t="s">
        <v>558</v>
      </c>
      <c r="F16" s="74" t="s">
        <v>559</v>
      </c>
      <c r="G16" s="38"/>
      <c r="H16" s="25" t="str">
        <f t="shared" si="1"/>
        <v/>
      </c>
      <c r="I16" s="17"/>
      <c r="J16" s="96">
        <v>4</v>
      </c>
      <c r="K16" s="114">
        <f>T9</f>
        <v>0</v>
      </c>
      <c r="L16" s="97">
        <f>T10</f>
        <v>0</v>
      </c>
      <c r="M16" s="165">
        <f>L18+L17+L16+K16+K17+K18</f>
        <v>0</v>
      </c>
      <c r="N16" s="106"/>
      <c r="O16" s="93"/>
      <c r="P16" s="94"/>
      <c r="Q16" s="93" t="str">
        <f t="shared" si="3"/>
        <v>ชาย</v>
      </c>
      <c r="R16" s="93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93"/>
      <c r="AE16" s="93"/>
      <c r="AF16" s="93"/>
      <c r="AG16" s="93"/>
      <c r="AH16" s="93"/>
      <c r="AI16" s="93"/>
      <c r="AJ16" s="93"/>
      <c r="AK16" s="93"/>
      <c r="AL16" s="93"/>
      <c r="AM16" s="93"/>
    </row>
    <row r="17" spans="1:39" ht="18" customHeight="1" x14ac:dyDescent="0.25">
      <c r="A17" s="93"/>
      <c r="B17" s="114">
        <v>10</v>
      </c>
      <c r="C17" s="71" t="s">
        <v>563</v>
      </c>
      <c r="D17" s="72" t="s">
        <v>2</v>
      </c>
      <c r="E17" s="73" t="s">
        <v>462</v>
      </c>
      <c r="F17" s="74" t="s">
        <v>162</v>
      </c>
      <c r="G17" s="38"/>
      <c r="H17" s="25" t="str">
        <f t="shared" si="1"/>
        <v/>
      </c>
      <c r="I17" s="17"/>
      <c r="J17" s="96">
        <v>3.5</v>
      </c>
      <c r="K17" s="114">
        <f>U9</f>
        <v>0</v>
      </c>
      <c r="L17" s="97">
        <f>U10</f>
        <v>0</v>
      </c>
      <c r="M17" s="166"/>
      <c r="N17" s="106"/>
      <c r="O17" s="93"/>
      <c r="P17" s="94"/>
      <c r="Q17" s="93" t="str">
        <f t="shared" si="3"/>
        <v>ชาย</v>
      </c>
      <c r="R17" s="93"/>
      <c r="S17" s="175" t="s">
        <v>84</v>
      </c>
      <c r="T17" s="175"/>
      <c r="U17" s="100"/>
      <c r="V17" s="100"/>
      <c r="W17" s="100"/>
      <c r="X17" s="100"/>
      <c r="Y17" s="100"/>
      <c r="Z17" s="100"/>
      <c r="AA17" s="100"/>
      <c r="AB17" s="100"/>
      <c r="AC17" s="100"/>
      <c r="AD17" s="93"/>
      <c r="AE17" s="93"/>
      <c r="AF17" s="93"/>
      <c r="AG17" s="93"/>
      <c r="AH17" s="93"/>
      <c r="AI17" s="93"/>
      <c r="AJ17" s="93"/>
      <c r="AK17" s="93"/>
      <c r="AL17" s="93"/>
      <c r="AM17" s="93"/>
    </row>
    <row r="18" spans="1:39" ht="18" customHeight="1" x14ac:dyDescent="0.25">
      <c r="A18" s="93"/>
      <c r="B18" s="114">
        <v>11</v>
      </c>
      <c r="C18" s="71" t="s">
        <v>572</v>
      </c>
      <c r="D18" s="72" t="s">
        <v>2</v>
      </c>
      <c r="E18" s="73" t="s">
        <v>573</v>
      </c>
      <c r="F18" s="74" t="s">
        <v>574</v>
      </c>
      <c r="G18" s="38"/>
      <c r="H18" s="25" t="str">
        <f t="shared" si="1"/>
        <v/>
      </c>
      <c r="I18" s="17"/>
      <c r="J18" s="96">
        <v>3</v>
      </c>
      <c r="K18" s="114">
        <f>V9</f>
        <v>0</v>
      </c>
      <c r="L18" s="97">
        <f>V10</f>
        <v>0</v>
      </c>
      <c r="M18" s="167"/>
      <c r="N18" s="106"/>
      <c r="O18" s="93"/>
      <c r="P18" s="94"/>
      <c r="Q18" s="93" t="str">
        <f t="shared" si="3"/>
        <v>ชาย</v>
      </c>
      <c r="R18" s="93"/>
      <c r="S18" s="226" t="s">
        <v>36</v>
      </c>
      <c r="T18" s="226"/>
      <c r="U18" s="226"/>
      <c r="V18" s="226"/>
      <c r="W18" s="226"/>
      <c r="X18" s="226"/>
      <c r="Y18" s="226"/>
      <c r="Z18" s="226"/>
      <c r="AA18" s="226"/>
      <c r="AB18" s="226"/>
      <c r="AC18" s="226"/>
      <c r="AD18" s="93"/>
      <c r="AE18" s="93"/>
      <c r="AF18" s="93"/>
      <c r="AG18" s="93"/>
      <c r="AH18" s="93"/>
      <c r="AI18" s="93"/>
      <c r="AJ18" s="93"/>
      <c r="AK18" s="93"/>
      <c r="AL18" s="93"/>
      <c r="AM18" s="93"/>
    </row>
    <row r="19" spans="1:39" ht="18" customHeight="1" x14ac:dyDescent="0.25">
      <c r="A19" s="93"/>
      <c r="B19" s="283">
        <v>12</v>
      </c>
      <c r="C19" s="279" t="s">
        <v>584</v>
      </c>
      <c r="D19" s="280" t="s">
        <v>2</v>
      </c>
      <c r="E19" s="281" t="s">
        <v>585</v>
      </c>
      <c r="F19" s="282" t="s">
        <v>147</v>
      </c>
      <c r="G19" s="38"/>
      <c r="H19" s="25" t="str">
        <f t="shared" si="1"/>
        <v/>
      </c>
      <c r="I19" s="17"/>
      <c r="J19" s="149">
        <v>2.5</v>
      </c>
      <c r="K19" s="114">
        <f>W9</f>
        <v>0</v>
      </c>
      <c r="L19" s="97">
        <f>W10</f>
        <v>0</v>
      </c>
      <c r="M19" s="165">
        <f>L22+K22+L21+K20+K19+L19+L20+K21</f>
        <v>0</v>
      </c>
      <c r="N19" s="106"/>
      <c r="O19" s="93"/>
      <c r="P19" s="94"/>
      <c r="Q19" s="93" t="str">
        <f t="shared" si="3"/>
        <v>ชาย</v>
      </c>
      <c r="R19" s="93"/>
      <c r="S19" s="97"/>
      <c r="T19" s="97">
        <v>4</v>
      </c>
      <c r="U19" s="97">
        <v>3.5</v>
      </c>
      <c r="V19" s="97">
        <v>3</v>
      </c>
      <c r="W19" s="97">
        <v>2.5</v>
      </c>
      <c r="X19" s="97">
        <v>2</v>
      </c>
      <c r="Y19" s="97">
        <v>1.5</v>
      </c>
      <c r="Z19" s="97">
        <v>1</v>
      </c>
      <c r="AA19" s="97">
        <v>0</v>
      </c>
      <c r="AB19" s="97" t="s">
        <v>12</v>
      </c>
      <c r="AC19" s="97" t="s">
        <v>17</v>
      </c>
      <c r="AD19" s="93"/>
      <c r="AE19" s="93"/>
      <c r="AF19" s="93"/>
      <c r="AG19" s="93"/>
      <c r="AH19" s="93"/>
      <c r="AI19" s="93"/>
      <c r="AJ19" s="93"/>
      <c r="AK19" s="93"/>
      <c r="AL19" s="93"/>
      <c r="AM19" s="93"/>
    </row>
    <row r="20" spans="1:39" ht="18" customHeight="1" x14ac:dyDescent="0.25">
      <c r="A20" s="93"/>
      <c r="B20" s="114">
        <v>13</v>
      </c>
      <c r="C20" s="71" t="s">
        <v>627</v>
      </c>
      <c r="D20" s="72" t="s">
        <v>2</v>
      </c>
      <c r="E20" s="73" t="s">
        <v>628</v>
      </c>
      <c r="F20" s="74" t="s">
        <v>629</v>
      </c>
      <c r="G20" s="38"/>
      <c r="H20" s="25" t="str">
        <f t="shared" si="1"/>
        <v/>
      </c>
      <c r="I20" s="17"/>
      <c r="J20" s="149">
        <v>2</v>
      </c>
      <c r="K20" s="114">
        <f>X9</f>
        <v>0</v>
      </c>
      <c r="L20" s="97">
        <f>X10</f>
        <v>0</v>
      </c>
      <c r="M20" s="166"/>
      <c r="N20" s="106"/>
      <c r="O20" s="93"/>
      <c r="P20" s="94"/>
      <c r="Q20" s="93" t="str">
        <f t="shared" si="3"/>
        <v>ชาย</v>
      </c>
      <c r="R20" s="93"/>
      <c r="S20" s="97" t="s">
        <v>85</v>
      </c>
      <c r="T20" s="97">
        <f>T11</f>
        <v>0</v>
      </c>
      <c r="U20" s="97">
        <f t="shared" ref="U20:AC21" si="4">U11</f>
        <v>0</v>
      </c>
      <c r="V20" s="97">
        <f t="shared" si="4"/>
        <v>0</v>
      </c>
      <c r="W20" s="97">
        <f t="shared" si="4"/>
        <v>0</v>
      </c>
      <c r="X20" s="97">
        <f t="shared" si="4"/>
        <v>0</v>
      </c>
      <c r="Y20" s="97">
        <f t="shared" si="4"/>
        <v>0</v>
      </c>
      <c r="Z20" s="97">
        <f t="shared" si="4"/>
        <v>0</v>
      </c>
      <c r="AA20" s="97">
        <f t="shared" si="4"/>
        <v>0</v>
      </c>
      <c r="AB20" s="97">
        <f t="shared" si="4"/>
        <v>0</v>
      </c>
      <c r="AC20" s="97">
        <f t="shared" si="4"/>
        <v>0</v>
      </c>
      <c r="AD20" s="93"/>
      <c r="AE20" s="93"/>
      <c r="AF20" s="93"/>
      <c r="AG20" s="93"/>
      <c r="AH20" s="93"/>
      <c r="AI20" s="93"/>
      <c r="AJ20" s="93"/>
      <c r="AK20" s="93"/>
      <c r="AL20" s="93"/>
      <c r="AM20" s="93"/>
    </row>
    <row r="21" spans="1:39" ht="18" customHeight="1" x14ac:dyDescent="0.25">
      <c r="A21" s="93"/>
      <c r="B21" s="114">
        <v>14</v>
      </c>
      <c r="C21" s="71" t="s">
        <v>644</v>
      </c>
      <c r="D21" s="72" t="s">
        <v>2</v>
      </c>
      <c r="E21" s="73" t="s">
        <v>156</v>
      </c>
      <c r="F21" s="74" t="s">
        <v>645</v>
      </c>
      <c r="G21" s="38"/>
      <c r="H21" s="25" t="str">
        <f t="shared" si="1"/>
        <v/>
      </c>
      <c r="I21" s="17"/>
      <c r="J21" s="149">
        <v>1.5</v>
      </c>
      <c r="K21" s="114">
        <f>Y9</f>
        <v>0</v>
      </c>
      <c r="L21" s="97">
        <f>Y10</f>
        <v>0</v>
      </c>
      <c r="M21" s="166"/>
      <c r="N21" s="106"/>
      <c r="O21" s="93"/>
      <c r="P21" s="94"/>
      <c r="Q21" s="93" t="str">
        <f t="shared" si="3"/>
        <v>ชาย</v>
      </c>
      <c r="R21" s="93"/>
      <c r="S21" s="97" t="s">
        <v>83</v>
      </c>
      <c r="T21" s="150" t="e">
        <f>T12</f>
        <v>#DIV/0!</v>
      </c>
      <c r="U21" s="150" t="e">
        <f t="shared" si="4"/>
        <v>#DIV/0!</v>
      </c>
      <c r="V21" s="150" t="e">
        <f t="shared" si="4"/>
        <v>#DIV/0!</v>
      </c>
      <c r="W21" s="150" t="e">
        <f t="shared" si="4"/>
        <v>#DIV/0!</v>
      </c>
      <c r="X21" s="150" t="e">
        <f t="shared" si="4"/>
        <v>#DIV/0!</v>
      </c>
      <c r="Y21" s="150" t="e">
        <f t="shared" si="4"/>
        <v>#DIV/0!</v>
      </c>
      <c r="Z21" s="150" t="e">
        <f t="shared" si="4"/>
        <v>#DIV/0!</v>
      </c>
      <c r="AA21" s="150" t="e">
        <f t="shared" si="4"/>
        <v>#DIV/0!</v>
      </c>
      <c r="AB21" s="150" t="e">
        <f t="shared" si="4"/>
        <v>#DIV/0!</v>
      </c>
      <c r="AC21" s="150" t="e">
        <f t="shared" si="4"/>
        <v>#DIV/0!</v>
      </c>
      <c r="AD21" s="93"/>
      <c r="AE21" s="93"/>
      <c r="AF21" s="93"/>
      <c r="AG21" s="93"/>
      <c r="AH21" s="93"/>
      <c r="AI21" s="93"/>
      <c r="AJ21" s="93"/>
      <c r="AK21" s="93"/>
      <c r="AL21" s="93"/>
      <c r="AM21" s="93"/>
    </row>
    <row r="22" spans="1:39" ht="18" customHeight="1" x14ac:dyDescent="0.25">
      <c r="A22" s="93"/>
      <c r="B22" s="114">
        <v>15</v>
      </c>
      <c r="C22" s="71" t="s">
        <v>646</v>
      </c>
      <c r="D22" s="72" t="s">
        <v>2</v>
      </c>
      <c r="E22" s="73" t="s">
        <v>647</v>
      </c>
      <c r="F22" s="74" t="s">
        <v>648</v>
      </c>
      <c r="G22" s="38"/>
      <c r="H22" s="25" t="str">
        <f t="shared" si="1"/>
        <v/>
      </c>
      <c r="I22" s="17"/>
      <c r="J22" s="149">
        <v>1</v>
      </c>
      <c r="K22" s="114">
        <f>Z9</f>
        <v>0</v>
      </c>
      <c r="L22" s="97">
        <f>Z10</f>
        <v>0</v>
      </c>
      <c r="M22" s="167"/>
      <c r="N22" s="106"/>
      <c r="O22" s="93"/>
      <c r="P22" s="94"/>
      <c r="Q22" s="93" t="str">
        <f t="shared" si="3"/>
        <v>ชาย</v>
      </c>
      <c r="R22" s="93"/>
      <c r="S22" s="151" t="s">
        <v>86</v>
      </c>
      <c r="T22" s="228" t="e">
        <f>T15</f>
        <v>#DIV/0!</v>
      </c>
      <c r="U22" s="165"/>
      <c r="V22" s="165"/>
      <c r="W22" s="152"/>
      <c r="X22" s="152"/>
      <c r="Y22" s="152"/>
      <c r="Z22" s="152"/>
      <c r="AA22" s="152"/>
      <c r="AB22" s="152"/>
      <c r="AC22" s="152"/>
      <c r="AD22" s="93"/>
      <c r="AE22" s="93"/>
      <c r="AF22" s="93"/>
      <c r="AG22" s="93"/>
      <c r="AH22" s="93"/>
      <c r="AI22" s="93"/>
      <c r="AJ22" s="93"/>
      <c r="AK22" s="93"/>
      <c r="AL22" s="93"/>
      <c r="AM22" s="93"/>
    </row>
    <row r="23" spans="1:39" ht="18" customHeight="1" x14ac:dyDescent="0.25">
      <c r="A23" s="93"/>
      <c r="B23" s="114">
        <v>16</v>
      </c>
      <c r="C23" s="71" t="s">
        <v>657</v>
      </c>
      <c r="D23" s="72" t="s">
        <v>2</v>
      </c>
      <c r="E23" s="73" t="s">
        <v>658</v>
      </c>
      <c r="F23" s="74" t="s">
        <v>167</v>
      </c>
      <c r="G23" s="38"/>
      <c r="H23" s="25" t="str">
        <f t="shared" si="1"/>
        <v/>
      </c>
      <c r="I23" s="17"/>
      <c r="J23" s="149">
        <v>0</v>
      </c>
      <c r="K23" s="114">
        <f>AA9</f>
        <v>0</v>
      </c>
      <c r="L23" s="97">
        <f>AA10</f>
        <v>0</v>
      </c>
      <c r="M23" s="165">
        <f>L25+K24+K23+L23+L24+K25</f>
        <v>0</v>
      </c>
      <c r="N23" s="106"/>
      <c r="O23" s="93"/>
      <c r="P23" s="94"/>
      <c r="Q23" s="93" t="str">
        <f t="shared" si="3"/>
        <v>ชาย</v>
      </c>
      <c r="R23" s="93"/>
      <c r="S23" s="229" t="s">
        <v>34</v>
      </c>
      <c r="T23" s="229"/>
      <c r="U23" s="230" t="e">
        <f>AF10</f>
        <v>#DIV/0!</v>
      </c>
      <c r="V23" s="231"/>
      <c r="W23" s="232" t="s">
        <v>87</v>
      </c>
      <c r="X23" s="233"/>
      <c r="Y23" s="234"/>
      <c r="Z23" s="218" t="e">
        <f>AF9</f>
        <v>#DIV/0!</v>
      </c>
      <c r="AA23" s="219"/>
      <c r="AB23" s="219"/>
      <c r="AC23" s="219"/>
      <c r="AD23" s="93"/>
      <c r="AE23" s="93"/>
      <c r="AF23" s="93"/>
      <c r="AG23" s="93"/>
      <c r="AH23" s="93"/>
      <c r="AI23" s="93"/>
      <c r="AJ23" s="93"/>
      <c r="AK23" s="93"/>
      <c r="AL23" s="93"/>
      <c r="AM23" s="93"/>
    </row>
    <row r="24" spans="1:39" ht="18" customHeight="1" x14ac:dyDescent="0.25">
      <c r="A24" s="93"/>
      <c r="B24" s="283">
        <v>17</v>
      </c>
      <c r="C24" s="279" t="s">
        <v>666</v>
      </c>
      <c r="D24" s="280" t="s">
        <v>2</v>
      </c>
      <c r="E24" s="281" t="s">
        <v>667</v>
      </c>
      <c r="F24" s="282" t="s">
        <v>668</v>
      </c>
      <c r="G24" s="38"/>
      <c r="H24" s="25" t="str">
        <f t="shared" si="1"/>
        <v/>
      </c>
      <c r="I24" s="17"/>
      <c r="J24" s="96" t="s">
        <v>12</v>
      </c>
      <c r="K24" s="114">
        <f>AB9</f>
        <v>0</v>
      </c>
      <c r="L24" s="97">
        <f>AB10</f>
        <v>0</v>
      </c>
      <c r="M24" s="166"/>
      <c r="N24" s="106"/>
      <c r="O24" s="93"/>
      <c r="P24" s="94"/>
      <c r="Q24" s="93" t="str">
        <f t="shared" si="3"/>
        <v>ชาย</v>
      </c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</row>
    <row r="25" spans="1:39" ht="18" customHeight="1" x14ac:dyDescent="0.25">
      <c r="A25" s="93"/>
      <c r="B25" s="114">
        <v>18</v>
      </c>
      <c r="C25" s="71" t="s">
        <v>671</v>
      </c>
      <c r="D25" s="72" t="s">
        <v>2</v>
      </c>
      <c r="E25" s="73" t="s">
        <v>672</v>
      </c>
      <c r="F25" s="74" t="s">
        <v>673</v>
      </c>
      <c r="G25" s="38"/>
      <c r="H25" s="25" t="str">
        <f t="shared" si="1"/>
        <v/>
      </c>
      <c r="I25" s="17"/>
      <c r="J25" s="96" t="s">
        <v>13</v>
      </c>
      <c r="K25" s="114">
        <f>AC9</f>
        <v>0</v>
      </c>
      <c r="L25" s="97">
        <f>AC10</f>
        <v>0</v>
      </c>
      <c r="M25" s="167"/>
      <c r="N25" s="106"/>
      <c r="O25" s="93"/>
      <c r="P25" s="94"/>
      <c r="Q25" s="93" t="str">
        <f t="shared" si="3"/>
        <v>ชาย</v>
      </c>
      <c r="R25" s="93"/>
      <c r="S25" s="109" t="s">
        <v>97</v>
      </c>
      <c r="T25" s="109" t="s">
        <v>169</v>
      </c>
      <c r="U25" s="109" t="s">
        <v>83</v>
      </c>
      <c r="V25" s="109" t="s">
        <v>170</v>
      </c>
      <c r="W25" s="109" t="s">
        <v>83</v>
      </c>
      <c r="X25" s="109" t="s">
        <v>16</v>
      </c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</row>
    <row r="26" spans="1:39" ht="18" customHeight="1" x14ac:dyDescent="0.25">
      <c r="A26" s="93"/>
      <c r="B26" s="114">
        <v>19</v>
      </c>
      <c r="C26" s="71" t="s">
        <v>329</v>
      </c>
      <c r="D26" s="72" t="s">
        <v>2</v>
      </c>
      <c r="E26" s="73" t="s">
        <v>330</v>
      </c>
      <c r="F26" s="74" t="s">
        <v>331</v>
      </c>
      <c r="G26" s="38"/>
      <c r="H26" s="25" t="str">
        <f t="shared" si="1"/>
        <v/>
      </c>
      <c r="I26" s="17"/>
      <c r="J26" s="96" t="s">
        <v>178</v>
      </c>
      <c r="K26" s="114">
        <f>T26</f>
        <v>0</v>
      </c>
      <c r="L26" s="153">
        <f>T27</f>
        <v>0</v>
      </c>
      <c r="M26" s="114">
        <f>T28</f>
        <v>0</v>
      </c>
      <c r="N26" s="93"/>
      <c r="O26" s="93"/>
      <c r="P26" s="94"/>
      <c r="Q26" s="93" t="str">
        <f t="shared" si="3"/>
        <v>ชาย</v>
      </c>
      <c r="R26" s="93"/>
      <c r="S26" s="114" t="s">
        <v>8</v>
      </c>
      <c r="T26" s="114">
        <f>COUNTIFS($Q$8:$Q$59,"ชาย",$H$8:$H$59,"ผ")</f>
        <v>0</v>
      </c>
      <c r="U26" s="114" t="e">
        <f>(T26*100)/X26</f>
        <v>#DIV/0!</v>
      </c>
      <c r="V26" s="114">
        <f>COUNTIFS($Q$8:$Q$59,"ชาย",$H$8:$H$59,"มผ")</f>
        <v>0</v>
      </c>
      <c r="W26" s="114" t="e">
        <f>(V26*100)/X26</f>
        <v>#DIV/0!</v>
      </c>
      <c r="X26" s="114">
        <f>T26+V26</f>
        <v>0</v>
      </c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</row>
    <row r="27" spans="1:39" ht="18" customHeight="1" x14ac:dyDescent="0.25">
      <c r="A27" s="93"/>
      <c r="B27" s="114">
        <v>20</v>
      </c>
      <c r="C27" s="71" t="s">
        <v>501</v>
      </c>
      <c r="D27" s="72" t="s">
        <v>3</v>
      </c>
      <c r="E27" s="73" t="s">
        <v>502</v>
      </c>
      <c r="F27" s="74" t="s">
        <v>503</v>
      </c>
      <c r="G27" s="38"/>
      <c r="H27" s="25" t="str">
        <f t="shared" si="1"/>
        <v/>
      </c>
      <c r="I27" s="17"/>
      <c r="J27" s="96" t="s">
        <v>177</v>
      </c>
      <c r="K27" s="114">
        <f>V26</f>
        <v>0</v>
      </c>
      <c r="L27" s="153">
        <f>V27</f>
        <v>0</v>
      </c>
      <c r="M27" s="114">
        <f>V28</f>
        <v>0</v>
      </c>
      <c r="N27" s="93"/>
      <c r="O27" s="93"/>
      <c r="P27" s="94"/>
      <c r="Q27" s="93" t="str">
        <f t="shared" si="3"/>
        <v>หญิง</v>
      </c>
      <c r="R27" s="93"/>
      <c r="S27" s="114" t="s">
        <v>9</v>
      </c>
      <c r="T27" s="114">
        <f>COUNTIFS($Q$8:$Q$59,"หญิง",$H$8:$H$59,"ผ")</f>
        <v>0</v>
      </c>
      <c r="U27" s="114" t="e">
        <f>(T27*100)/X27</f>
        <v>#DIV/0!</v>
      </c>
      <c r="V27" s="114">
        <f>COUNTIFS($Q$8:$Q$59,"หญิง",$H$8:$H$59,"มผ")</f>
        <v>0</v>
      </c>
      <c r="W27" s="114" t="e">
        <f>(V27*100)/X27</f>
        <v>#DIV/0!</v>
      </c>
      <c r="X27" s="114">
        <f>T27+V27</f>
        <v>0</v>
      </c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</row>
    <row r="28" spans="1:39" ht="18" customHeight="1" x14ac:dyDescent="0.25">
      <c r="A28" s="93"/>
      <c r="B28" s="114">
        <v>21</v>
      </c>
      <c r="C28" s="71" t="s">
        <v>504</v>
      </c>
      <c r="D28" s="72" t="s">
        <v>3</v>
      </c>
      <c r="E28" s="73" t="s">
        <v>505</v>
      </c>
      <c r="F28" s="74" t="s">
        <v>160</v>
      </c>
      <c r="G28" s="38"/>
      <c r="H28" s="25" t="str">
        <f t="shared" si="1"/>
        <v/>
      </c>
      <c r="I28" s="17"/>
      <c r="J28" s="80"/>
      <c r="L28" s="80"/>
      <c r="M28" s="93"/>
      <c r="N28" s="93"/>
      <c r="O28" s="93"/>
      <c r="P28" s="94"/>
      <c r="Q28" s="93" t="str">
        <f t="shared" si="3"/>
        <v>หญิง</v>
      </c>
      <c r="R28" s="93"/>
      <c r="S28" s="114" t="s">
        <v>16</v>
      </c>
      <c r="T28" s="114">
        <f>SUM(T26:T27)</f>
        <v>0</v>
      </c>
      <c r="U28" s="114" t="e">
        <f>(T28*100)/X28</f>
        <v>#DIV/0!</v>
      </c>
      <c r="V28" s="114">
        <f>SUM(V26:V27)</f>
        <v>0</v>
      </c>
      <c r="W28" s="114" t="e">
        <f>(V28*100)/X28</f>
        <v>#DIV/0!</v>
      </c>
      <c r="X28" s="114">
        <f>T28+V28</f>
        <v>0</v>
      </c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</row>
    <row r="29" spans="1:39" ht="18" customHeight="1" x14ac:dyDescent="0.25">
      <c r="A29" s="93"/>
      <c r="B29" s="114">
        <v>22</v>
      </c>
      <c r="C29" s="71" t="s">
        <v>515</v>
      </c>
      <c r="D29" s="72" t="s">
        <v>3</v>
      </c>
      <c r="E29" s="73" t="s">
        <v>243</v>
      </c>
      <c r="F29" s="74" t="s">
        <v>516</v>
      </c>
      <c r="G29" s="38"/>
      <c r="H29" s="25" t="str">
        <f t="shared" si="1"/>
        <v/>
      </c>
      <c r="I29" s="17"/>
      <c r="J29" s="80"/>
      <c r="K29" s="17"/>
      <c r="L29" s="80"/>
      <c r="M29" s="93"/>
      <c r="N29" s="93"/>
      <c r="O29" s="93"/>
      <c r="P29" s="94"/>
      <c r="Q29" s="93" t="str">
        <f t="shared" si="3"/>
        <v>หญิง</v>
      </c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</row>
    <row r="30" spans="1:39" ht="18" customHeight="1" x14ac:dyDescent="0.25">
      <c r="A30" s="93"/>
      <c r="B30" s="114">
        <v>23</v>
      </c>
      <c r="C30" s="71" t="s">
        <v>517</v>
      </c>
      <c r="D30" s="72" t="s">
        <v>3</v>
      </c>
      <c r="E30" s="73" t="s">
        <v>518</v>
      </c>
      <c r="F30" s="74" t="s">
        <v>519</v>
      </c>
      <c r="G30" s="38"/>
      <c r="H30" s="25" t="str">
        <f t="shared" si="1"/>
        <v/>
      </c>
      <c r="I30" s="17"/>
      <c r="J30" s="80"/>
      <c r="K30" s="34" t="str">
        <f>กรอกข้อมูล!C5</f>
        <v>(นางกัญญาภรณ์  การะเกตุ)</v>
      </c>
      <c r="L30" s="80"/>
      <c r="M30" s="93"/>
      <c r="N30" s="93"/>
      <c r="O30" s="93"/>
      <c r="P30" s="94"/>
      <c r="Q30" s="93" t="str">
        <f t="shared" si="3"/>
        <v>หญิง</v>
      </c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</row>
    <row r="31" spans="1:39" ht="18" customHeight="1" x14ac:dyDescent="0.25">
      <c r="A31" s="93"/>
      <c r="B31" s="114">
        <v>24</v>
      </c>
      <c r="C31" s="71" t="s">
        <v>824</v>
      </c>
      <c r="D31" s="72" t="s">
        <v>3</v>
      </c>
      <c r="E31" s="73" t="s">
        <v>240</v>
      </c>
      <c r="F31" s="74" t="s">
        <v>825</v>
      </c>
      <c r="G31" s="38"/>
      <c r="H31" s="25" t="str">
        <f t="shared" si="1"/>
        <v/>
      </c>
      <c r="I31" s="17"/>
      <c r="J31" s="80"/>
      <c r="K31" s="17"/>
      <c r="L31" s="80"/>
      <c r="M31" s="93"/>
      <c r="N31" s="93"/>
      <c r="O31" s="93"/>
      <c r="P31" s="94"/>
      <c r="Q31" s="93" t="str">
        <f t="shared" si="3"/>
        <v>หญิง</v>
      </c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</row>
    <row r="32" spans="1:39" ht="18" customHeight="1" x14ac:dyDescent="0.25">
      <c r="A32" s="93"/>
      <c r="B32" s="114">
        <v>25</v>
      </c>
      <c r="C32" s="71" t="s">
        <v>592</v>
      </c>
      <c r="D32" s="72" t="s">
        <v>3</v>
      </c>
      <c r="E32" s="73" t="s">
        <v>593</v>
      </c>
      <c r="F32" s="74" t="s">
        <v>594</v>
      </c>
      <c r="G32" s="38"/>
      <c r="H32" s="25" t="str">
        <f t="shared" si="1"/>
        <v/>
      </c>
      <c r="I32" s="17"/>
      <c r="J32" s="80"/>
      <c r="K32" s="17"/>
      <c r="L32" s="80"/>
      <c r="M32" s="93"/>
      <c r="N32" s="93"/>
      <c r="O32" s="93"/>
      <c r="P32" s="94"/>
      <c r="Q32" s="93" t="str">
        <f t="shared" si="3"/>
        <v>หญิง</v>
      </c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</row>
    <row r="33" spans="1:39" ht="18" customHeight="1" x14ac:dyDescent="0.25">
      <c r="A33" s="93"/>
      <c r="B33" s="114">
        <v>26</v>
      </c>
      <c r="C33" s="71" t="s">
        <v>619</v>
      </c>
      <c r="D33" s="72" t="s">
        <v>3</v>
      </c>
      <c r="E33" s="73" t="s">
        <v>620</v>
      </c>
      <c r="F33" s="74" t="s">
        <v>621</v>
      </c>
      <c r="G33" s="38"/>
      <c r="H33" s="25" t="str">
        <f t="shared" si="1"/>
        <v/>
      </c>
      <c r="I33" s="17"/>
      <c r="J33" s="80"/>
      <c r="K33" s="17"/>
      <c r="L33" s="80"/>
      <c r="M33" s="93"/>
      <c r="N33" s="93"/>
      <c r="O33" s="93"/>
      <c r="P33" s="94"/>
      <c r="Q33" s="93" t="str">
        <f t="shared" si="3"/>
        <v>หญิง</v>
      </c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</row>
    <row r="34" spans="1:39" ht="18" customHeight="1" x14ac:dyDescent="0.25">
      <c r="A34" s="93"/>
      <c r="B34" s="114">
        <v>27</v>
      </c>
      <c r="C34" s="71" t="s">
        <v>682</v>
      </c>
      <c r="D34" s="72" t="s">
        <v>3</v>
      </c>
      <c r="E34" s="73" t="s">
        <v>148</v>
      </c>
      <c r="F34" s="74" t="s">
        <v>683</v>
      </c>
      <c r="G34" s="38"/>
      <c r="H34" s="25" t="str">
        <f t="shared" si="1"/>
        <v/>
      </c>
      <c r="I34" s="80"/>
      <c r="J34" s="80"/>
      <c r="K34" s="80"/>
      <c r="L34" s="80"/>
      <c r="M34" s="93"/>
      <c r="N34" s="93"/>
      <c r="O34" s="93"/>
      <c r="P34" s="94"/>
      <c r="Q34" s="93" t="str">
        <f t="shared" si="3"/>
        <v>หญิง</v>
      </c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</row>
    <row r="35" spans="1:39" ht="18" customHeight="1" x14ac:dyDescent="0.25">
      <c r="A35" s="93"/>
      <c r="B35" s="283">
        <v>28</v>
      </c>
      <c r="C35" s="279" t="s">
        <v>686</v>
      </c>
      <c r="D35" s="280" t="s">
        <v>3</v>
      </c>
      <c r="E35" s="281" t="s">
        <v>687</v>
      </c>
      <c r="F35" s="282" t="s">
        <v>688</v>
      </c>
      <c r="G35" s="38"/>
      <c r="H35" s="25" t="str">
        <f t="shared" si="1"/>
        <v/>
      </c>
      <c r="I35" s="80"/>
      <c r="J35" s="80"/>
      <c r="K35" s="80"/>
      <c r="L35" s="80"/>
      <c r="M35" s="93"/>
      <c r="N35" s="93"/>
      <c r="O35" s="93"/>
      <c r="P35" s="94"/>
      <c r="Q35" s="93" t="str">
        <f t="shared" si="3"/>
        <v>หญิง</v>
      </c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</row>
    <row r="36" spans="1:39" ht="18" customHeight="1" x14ac:dyDescent="0.25">
      <c r="A36" s="93"/>
      <c r="B36" s="114">
        <v>29</v>
      </c>
      <c r="C36" s="71" t="s">
        <v>691</v>
      </c>
      <c r="D36" s="72" t="s">
        <v>3</v>
      </c>
      <c r="E36" s="73" t="s">
        <v>507</v>
      </c>
      <c r="F36" s="74" t="s">
        <v>415</v>
      </c>
      <c r="G36" s="38"/>
      <c r="H36" s="25" t="str">
        <f t="shared" si="1"/>
        <v/>
      </c>
      <c r="I36" s="80"/>
      <c r="J36" s="80"/>
      <c r="K36" s="80"/>
      <c r="L36" s="80"/>
      <c r="M36" s="93"/>
      <c r="N36" s="93"/>
      <c r="O36" s="93"/>
      <c r="P36" s="94"/>
      <c r="Q36" s="93" t="str">
        <f t="shared" si="3"/>
        <v>หญิง</v>
      </c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</row>
    <row r="37" spans="1:39" ht="18" customHeight="1" x14ac:dyDescent="0.25">
      <c r="A37" s="93"/>
      <c r="B37" s="114">
        <v>30</v>
      </c>
      <c r="C37" s="71" t="s">
        <v>695</v>
      </c>
      <c r="D37" s="72" t="s">
        <v>3</v>
      </c>
      <c r="E37" s="73" t="s">
        <v>696</v>
      </c>
      <c r="F37" s="74" t="s">
        <v>697</v>
      </c>
      <c r="G37" s="38"/>
      <c r="H37" s="25" t="str">
        <f t="shared" si="1"/>
        <v/>
      </c>
      <c r="I37" s="80"/>
      <c r="J37" s="80"/>
      <c r="K37" s="80"/>
      <c r="L37" s="80"/>
      <c r="M37" s="93"/>
      <c r="N37" s="93"/>
      <c r="O37" s="93"/>
      <c r="P37" s="94"/>
      <c r="Q37" s="93" t="str">
        <f>IF(LEFT(D37,7)="เด็กชาย","ชาย",IF(LEFT(D37,8)="เด็กหญิง","หญิง",IF(LEFT(D37,3)="นาย","ชาย",IF(LEFT(D37,6)="นางสาว","หญิง"))))</f>
        <v>หญิง</v>
      </c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</row>
    <row r="38" spans="1:39" ht="18" customHeight="1" x14ac:dyDescent="0.25">
      <c r="A38" s="93"/>
      <c r="B38" s="114">
        <v>31</v>
      </c>
      <c r="C38" s="71" t="s">
        <v>701</v>
      </c>
      <c r="D38" s="72" t="s">
        <v>3</v>
      </c>
      <c r="E38" s="73" t="s">
        <v>159</v>
      </c>
      <c r="F38" s="74" t="s">
        <v>702</v>
      </c>
      <c r="G38" s="38"/>
      <c r="H38" s="25" t="str">
        <f t="shared" si="1"/>
        <v/>
      </c>
      <c r="I38" s="93"/>
      <c r="J38" s="93"/>
      <c r="K38" s="93"/>
      <c r="L38" s="93"/>
      <c r="M38" s="93"/>
      <c r="N38" s="93"/>
      <c r="O38" s="93"/>
      <c r="P38" s="94"/>
      <c r="Q38" s="93" t="str">
        <f t="shared" si="3"/>
        <v>หญิง</v>
      </c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</row>
    <row r="39" spans="1:39" ht="18" customHeight="1" x14ac:dyDescent="0.25">
      <c r="A39" s="93"/>
      <c r="B39" s="114">
        <v>32</v>
      </c>
      <c r="C39" s="75" t="s">
        <v>706</v>
      </c>
      <c r="D39" s="72" t="s">
        <v>3</v>
      </c>
      <c r="E39" s="76" t="s">
        <v>607</v>
      </c>
      <c r="F39" s="77" t="s">
        <v>707</v>
      </c>
      <c r="G39" s="38"/>
      <c r="H39" s="25" t="str">
        <f t="shared" si="1"/>
        <v/>
      </c>
      <c r="I39" s="93"/>
      <c r="J39" s="93"/>
      <c r="K39" s="93"/>
      <c r="L39" s="93"/>
      <c r="M39" s="93"/>
      <c r="N39" s="93"/>
      <c r="O39" s="93"/>
      <c r="P39" s="94"/>
      <c r="Q39" s="93" t="str">
        <f t="shared" si="3"/>
        <v>หญิง</v>
      </c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</row>
    <row r="40" spans="1:39" ht="16.5" customHeight="1" x14ac:dyDescent="0.25">
      <c r="A40" s="93"/>
      <c r="B40" s="114">
        <v>33</v>
      </c>
      <c r="C40" s="71" t="s">
        <v>708</v>
      </c>
      <c r="D40" s="72" t="s">
        <v>3</v>
      </c>
      <c r="E40" s="73" t="s">
        <v>709</v>
      </c>
      <c r="F40" s="74" t="s">
        <v>710</v>
      </c>
      <c r="G40" s="38"/>
      <c r="H40" s="25" t="str">
        <f t="shared" si="1"/>
        <v/>
      </c>
      <c r="I40" s="93"/>
      <c r="J40" s="93"/>
      <c r="K40" s="93"/>
      <c r="L40" s="93"/>
      <c r="M40" s="93"/>
      <c r="N40" s="93"/>
      <c r="O40" s="93"/>
      <c r="P40" s="94"/>
      <c r="Q40" s="93" t="str">
        <f t="shared" si="3"/>
        <v>หญิง</v>
      </c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</row>
    <row r="41" spans="1:39" ht="16.5" customHeight="1" x14ac:dyDescent="0.25">
      <c r="A41" s="93"/>
      <c r="B41" s="114">
        <v>34</v>
      </c>
      <c r="C41" s="75" t="s">
        <v>714</v>
      </c>
      <c r="D41" s="72" t="s">
        <v>3</v>
      </c>
      <c r="E41" s="76" t="s">
        <v>715</v>
      </c>
      <c r="F41" s="77" t="s">
        <v>716</v>
      </c>
      <c r="G41" s="38"/>
      <c r="H41" s="25" t="str">
        <f t="shared" si="1"/>
        <v/>
      </c>
      <c r="I41" s="93"/>
      <c r="J41" s="93"/>
      <c r="K41" s="93"/>
      <c r="L41" s="93"/>
      <c r="M41" s="93"/>
      <c r="N41" s="93"/>
      <c r="O41" s="93"/>
      <c r="P41" s="94"/>
      <c r="Q41" s="93" t="str">
        <f t="shared" si="3"/>
        <v>หญิง</v>
      </c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</row>
    <row r="42" spans="1:39" ht="16.5" customHeight="1" x14ac:dyDescent="0.25">
      <c r="A42" s="93"/>
      <c r="B42" s="114">
        <v>35</v>
      </c>
      <c r="C42" s="71" t="s">
        <v>298</v>
      </c>
      <c r="D42" s="72" t="s">
        <v>3</v>
      </c>
      <c r="E42" s="73" t="s">
        <v>299</v>
      </c>
      <c r="F42" s="74" t="s">
        <v>300</v>
      </c>
      <c r="G42" s="38"/>
      <c r="H42" s="25" t="str">
        <f t="shared" si="1"/>
        <v/>
      </c>
      <c r="I42" s="93"/>
      <c r="J42" s="93"/>
      <c r="K42" s="93"/>
      <c r="L42" s="93"/>
      <c r="M42" s="93"/>
      <c r="N42" s="93"/>
      <c r="O42" s="93"/>
      <c r="P42" s="94"/>
      <c r="Q42" s="93" t="str">
        <f t="shared" si="3"/>
        <v>หญิง</v>
      </c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</row>
    <row r="43" spans="1:39" ht="16.5" customHeight="1" x14ac:dyDescent="0.25">
      <c r="A43" s="93"/>
      <c r="B43" s="114">
        <v>36</v>
      </c>
      <c r="C43" s="75" t="s">
        <v>733</v>
      </c>
      <c r="D43" s="72" t="s">
        <v>3</v>
      </c>
      <c r="E43" s="76" t="s">
        <v>722</v>
      </c>
      <c r="F43" s="77" t="s">
        <v>723</v>
      </c>
      <c r="G43" s="38"/>
      <c r="H43" s="25" t="str">
        <f t="shared" si="1"/>
        <v/>
      </c>
      <c r="I43" s="93"/>
      <c r="J43" s="93"/>
      <c r="K43" s="93"/>
      <c r="L43" s="93"/>
      <c r="M43" s="93"/>
      <c r="N43" s="93"/>
      <c r="O43" s="93"/>
      <c r="P43" s="94"/>
      <c r="Q43" s="93" t="str">
        <f t="shared" si="3"/>
        <v>หญิง</v>
      </c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</row>
    <row r="44" spans="1:39" ht="16.5" customHeight="1" x14ac:dyDescent="0.25">
      <c r="A44" s="93"/>
      <c r="B44" s="114">
        <v>37</v>
      </c>
      <c r="C44" s="71" t="s">
        <v>734</v>
      </c>
      <c r="D44" s="72" t="s">
        <v>3</v>
      </c>
      <c r="E44" s="73" t="s">
        <v>724</v>
      </c>
      <c r="F44" s="74" t="s">
        <v>725</v>
      </c>
      <c r="G44" s="38"/>
      <c r="H44" s="25" t="str">
        <f t="shared" si="1"/>
        <v/>
      </c>
      <c r="I44" s="93"/>
      <c r="J44" s="93"/>
      <c r="K44" s="93"/>
      <c r="L44" s="93"/>
      <c r="M44" s="93"/>
      <c r="N44" s="93"/>
      <c r="O44" s="93"/>
      <c r="P44" s="94"/>
      <c r="Q44" s="93" t="str">
        <f t="shared" si="3"/>
        <v>หญิง</v>
      </c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</row>
    <row r="45" spans="1:39" ht="16.5" customHeight="1" x14ac:dyDescent="0.25">
      <c r="A45" s="93"/>
      <c r="B45" s="114">
        <v>38</v>
      </c>
      <c r="C45" s="75" t="s">
        <v>771</v>
      </c>
      <c r="D45" s="72" t="s">
        <v>2</v>
      </c>
      <c r="E45" s="76" t="s">
        <v>772</v>
      </c>
      <c r="F45" s="77" t="s">
        <v>773</v>
      </c>
      <c r="G45" s="38"/>
      <c r="H45" s="25" t="str">
        <f t="shared" si="1"/>
        <v/>
      </c>
      <c r="I45" s="93"/>
      <c r="J45" s="93"/>
      <c r="K45" s="93"/>
      <c r="L45" s="93"/>
      <c r="M45" s="93"/>
      <c r="N45" s="93"/>
      <c r="O45" s="93"/>
      <c r="P45" s="94"/>
      <c r="Q45" s="93" t="str">
        <f t="shared" si="3"/>
        <v>ชาย</v>
      </c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</row>
    <row r="46" spans="1:39" ht="16.5" customHeight="1" x14ac:dyDescent="0.25">
      <c r="A46" s="93"/>
      <c r="B46" s="114">
        <v>39</v>
      </c>
      <c r="C46" s="71" t="s">
        <v>774</v>
      </c>
      <c r="D46" s="72" t="s">
        <v>3</v>
      </c>
      <c r="E46" s="73" t="s">
        <v>775</v>
      </c>
      <c r="F46" s="74" t="s">
        <v>776</v>
      </c>
      <c r="G46" s="38"/>
      <c r="H46" s="25" t="str">
        <f t="shared" si="1"/>
        <v/>
      </c>
      <c r="I46" s="93"/>
      <c r="J46" s="93"/>
      <c r="K46" s="93"/>
      <c r="L46" s="93"/>
      <c r="M46" s="93"/>
      <c r="N46" s="93"/>
      <c r="O46" s="93"/>
      <c r="P46" s="94"/>
      <c r="Q46" s="93" t="str">
        <f t="shared" si="3"/>
        <v>หญิง</v>
      </c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</row>
    <row r="47" spans="1:39" ht="16.5" customHeight="1" x14ac:dyDescent="0.25">
      <c r="A47" s="93"/>
      <c r="B47" s="114">
        <v>40</v>
      </c>
      <c r="C47" s="75" t="s">
        <v>808</v>
      </c>
      <c r="D47" s="72" t="s">
        <v>3</v>
      </c>
      <c r="E47" s="76" t="s">
        <v>809</v>
      </c>
      <c r="F47" s="77" t="s">
        <v>810</v>
      </c>
      <c r="G47" s="38"/>
      <c r="H47" s="25" t="str">
        <f t="shared" si="1"/>
        <v/>
      </c>
      <c r="I47" s="93"/>
      <c r="J47" s="93"/>
      <c r="K47" s="93"/>
      <c r="L47" s="93"/>
      <c r="M47" s="93"/>
      <c r="N47" s="93"/>
      <c r="O47" s="93"/>
      <c r="P47" s="94"/>
      <c r="Q47" s="93" t="str">
        <f t="shared" si="3"/>
        <v>หญิง</v>
      </c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</row>
    <row r="48" spans="1:39" ht="16.5" customHeight="1" x14ac:dyDescent="0.25">
      <c r="A48" s="93"/>
      <c r="B48" s="114">
        <v>41</v>
      </c>
      <c r="C48" s="75"/>
      <c r="D48" s="72"/>
      <c r="E48" s="76"/>
      <c r="F48" s="77"/>
      <c r="G48" s="38"/>
      <c r="H48" s="25" t="str">
        <f t="shared" si="1"/>
        <v/>
      </c>
      <c r="I48" s="93"/>
      <c r="J48" s="93"/>
      <c r="K48" s="93"/>
      <c r="L48" s="93"/>
      <c r="M48" s="93"/>
      <c r="N48" s="93"/>
      <c r="O48" s="93"/>
      <c r="P48" s="94"/>
      <c r="Q48" s="93" t="b">
        <f t="shared" ref="Q48:Q51" si="5">IF(LEFT(D48,7)="เด็กชาย","ชาย",IF(LEFT(D48,8)="เด็กหญิง","หญิง",IF(LEFT(D48,3)="นาย","ชาย",IF(LEFT(D48,6)="นางสาว","หญิง"))))</f>
        <v>0</v>
      </c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</row>
    <row r="49" spans="1:39" ht="16.5" customHeight="1" x14ac:dyDescent="0.25">
      <c r="A49" s="93"/>
      <c r="B49" s="114">
        <v>42</v>
      </c>
      <c r="C49" s="75"/>
      <c r="D49" s="72"/>
      <c r="E49" s="76"/>
      <c r="F49" s="77"/>
      <c r="G49" s="38"/>
      <c r="H49" s="25" t="str">
        <f t="shared" si="1"/>
        <v/>
      </c>
      <c r="I49" s="93"/>
      <c r="J49" s="93"/>
      <c r="K49" s="93"/>
      <c r="L49" s="93"/>
      <c r="M49" s="93"/>
      <c r="N49" s="93"/>
      <c r="O49" s="93"/>
      <c r="P49" s="94"/>
      <c r="Q49" s="93" t="b">
        <f t="shared" si="5"/>
        <v>0</v>
      </c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</row>
    <row r="50" spans="1:39" ht="16.5" customHeight="1" x14ac:dyDescent="0.25">
      <c r="A50" s="93"/>
      <c r="B50" s="114">
        <v>43</v>
      </c>
      <c r="C50" s="75"/>
      <c r="D50" s="72"/>
      <c r="E50" s="76"/>
      <c r="F50" s="77"/>
      <c r="G50" s="38"/>
      <c r="H50" s="25" t="str">
        <f t="shared" si="1"/>
        <v/>
      </c>
      <c r="I50" s="93"/>
      <c r="J50" s="93"/>
      <c r="K50" s="93"/>
      <c r="L50" s="93"/>
      <c r="M50" s="93"/>
      <c r="N50" s="93"/>
      <c r="O50" s="93"/>
      <c r="P50" s="94"/>
      <c r="Q50" s="93" t="b">
        <f t="shared" si="5"/>
        <v>0</v>
      </c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</row>
    <row r="51" spans="1:39" ht="16.5" customHeight="1" x14ac:dyDescent="0.25">
      <c r="A51" s="93"/>
      <c r="B51" s="114">
        <v>44</v>
      </c>
      <c r="C51" s="75"/>
      <c r="D51" s="72"/>
      <c r="E51" s="76"/>
      <c r="F51" s="77"/>
      <c r="G51" s="38"/>
      <c r="H51" s="25" t="str">
        <f t="shared" si="1"/>
        <v/>
      </c>
      <c r="I51" s="93"/>
      <c r="J51" s="93"/>
      <c r="K51" s="93"/>
      <c r="L51" s="93"/>
      <c r="M51" s="93"/>
      <c r="N51" s="93"/>
      <c r="O51" s="93"/>
      <c r="P51" s="94"/>
      <c r="Q51" s="93" t="b">
        <f t="shared" si="5"/>
        <v>0</v>
      </c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</row>
    <row r="52" spans="1:39" ht="16.5" customHeight="1" x14ac:dyDescent="0.25">
      <c r="A52" s="93"/>
      <c r="B52" s="114">
        <v>45</v>
      </c>
      <c r="C52" s="75"/>
      <c r="D52" s="72"/>
      <c r="E52" s="76"/>
      <c r="F52" s="77"/>
      <c r="G52" s="38"/>
      <c r="H52" s="25" t="str">
        <f t="shared" si="1"/>
        <v/>
      </c>
      <c r="I52" s="93"/>
      <c r="J52" s="93"/>
      <c r="K52" s="93"/>
      <c r="L52" s="93"/>
      <c r="M52" s="93"/>
      <c r="N52" s="93"/>
      <c r="O52" s="93"/>
      <c r="P52" s="94"/>
      <c r="Q52" s="93" t="b">
        <f t="shared" ref="Q52" si="6">IF(LEFT(D52,7)="เด็กชาย","ชาย",IF(LEFT(D52,8)="เด็กหญิง","หญิง",IF(LEFT(D52,3)="นาย","ชาย",IF(LEFT(D52,6)="นางสาว","หญิง"))))</f>
        <v>0</v>
      </c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</row>
    <row r="53" spans="1:39" x14ac:dyDescent="0.25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</row>
    <row r="54" spans="1:39" x14ac:dyDescent="0.25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</row>
    <row r="55" spans="1:39" x14ac:dyDescent="0.25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</row>
    <row r="56" spans="1:39" x14ac:dyDescent="0.25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</row>
    <row r="57" spans="1:39" x14ac:dyDescent="0.25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</row>
    <row r="58" spans="1:39" x14ac:dyDescent="0.25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</row>
    <row r="59" spans="1:39" x14ac:dyDescent="0.25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</row>
    <row r="60" spans="1:39" x14ac:dyDescent="0.25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</row>
    <row r="61" spans="1:39" x14ac:dyDescent="0.25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</row>
    <row r="62" spans="1:39" x14ac:dyDescent="0.25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</row>
    <row r="63" spans="1:39" x14ac:dyDescent="0.25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</row>
    <row r="64" spans="1:39" x14ac:dyDescent="0.25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</row>
    <row r="65" spans="1:39" x14ac:dyDescent="0.25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</row>
    <row r="66" spans="1:39" x14ac:dyDescent="0.25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</row>
    <row r="67" spans="1:39" x14ac:dyDescent="0.25">
      <c r="A67" s="93"/>
      <c r="B67" s="93"/>
      <c r="C67" s="93" t="s">
        <v>12</v>
      </c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</row>
    <row r="68" spans="1:39" x14ac:dyDescent="0.25">
      <c r="A68" s="93"/>
      <c r="B68" s="93"/>
      <c r="C68" s="93" t="s">
        <v>17</v>
      </c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</row>
    <row r="69" spans="1:39" x14ac:dyDescent="0.25">
      <c r="A69" s="93"/>
      <c r="B69" s="93"/>
      <c r="C69" s="93" t="s">
        <v>169</v>
      </c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</row>
    <row r="70" spans="1:39" x14ac:dyDescent="0.25">
      <c r="A70" s="93"/>
      <c r="B70" s="93"/>
      <c r="C70" s="93" t="s">
        <v>170</v>
      </c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</row>
    <row r="71" spans="1:39" x14ac:dyDescent="0.25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</row>
    <row r="72" spans="1:39" x14ac:dyDescent="0.25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</row>
    <row r="73" spans="1:39" x14ac:dyDescent="0.25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</row>
    <row r="74" spans="1:39" x14ac:dyDescent="0.25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</row>
    <row r="75" spans="1:39" x14ac:dyDescent="0.25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</row>
    <row r="76" spans="1:39" x14ac:dyDescent="0.25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</row>
    <row r="77" spans="1:39" x14ac:dyDescent="0.25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3"/>
    </row>
    <row r="78" spans="1:39" x14ac:dyDescent="0.25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</row>
    <row r="79" spans="1:39" x14ac:dyDescent="0.25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</row>
    <row r="80" spans="1:39" x14ac:dyDescent="0.25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</row>
    <row r="81" spans="1:39" x14ac:dyDescent="0.25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</row>
    <row r="82" spans="1:39" x14ac:dyDescent="0.25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</row>
    <row r="83" spans="1:39" x14ac:dyDescent="0.25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</row>
    <row r="84" spans="1:39" x14ac:dyDescent="0.25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</row>
    <row r="85" spans="1:39" x14ac:dyDescent="0.25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</row>
    <row r="86" spans="1:39" x14ac:dyDescent="0.25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</row>
    <row r="87" spans="1:39" x14ac:dyDescent="0.25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</row>
    <row r="88" spans="1:39" x14ac:dyDescent="0.25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</row>
    <row r="89" spans="1:39" x14ac:dyDescent="0.25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3"/>
    </row>
    <row r="90" spans="1:39" x14ac:dyDescent="0.25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93"/>
      <c r="AK90" s="93"/>
      <c r="AL90" s="93"/>
      <c r="AM90" s="93"/>
    </row>
    <row r="91" spans="1:39" x14ac:dyDescent="0.25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3"/>
      <c r="AK91" s="93"/>
      <c r="AL91" s="93"/>
      <c r="AM91" s="93"/>
    </row>
    <row r="92" spans="1:39" x14ac:dyDescent="0.25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</row>
    <row r="93" spans="1:39" x14ac:dyDescent="0.25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</row>
    <row r="94" spans="1:39" x14ac:dyDescent="0.25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3"/>
    </row>
    <row r="95" spans="1:39" x14ac:dyDescent="0.25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  <c r="AJ95" s="93"/>
      <c r="AK95" s="93"/>
      <c r="AL95" s="93"/>
      <c r="AM95" s="93"/>
    </row>
    <row r="96" spans="1:39" x14ac:dyDescent="0.25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  <c r="AF96" s="93"/>
      <c r="AG96" s="93"/>
      <c r="AH96" s="93"/>
      <c r="AI96" s="93"/>
      <c r="AJ96" s="93"/>
      <c r="AK96" s="93"/>
      <c r="AL96" s="93"/>
      <c r="AM96" s="93"/>
    </row>
    <row r="97" spans="1:39" x14ac:dyDescent="0.25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  <c r="AF97" s="93"/>
      <c r="AG97" s="93"/>
      <c r="AH97" s="93"/>
      <c r="AI97" s="93"/>
      <c r="AJ97" s="93"/>
      <c r="AK97" s="93"/>
      <c r="AL97" s="93"/>
      <c r="AM97" s="93"/>
    </row>
    <row r="98" spans="1:39" x14ac:dyDescent="0.25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  <c r="AC98" s="93"/>
      <c r="AD98" s="93"/>
      <c r="AE98" s="93"/>
      <c r="AF98" s="93"/>
      <c r="AG98" s="93"/>
      <c r="AH98" s="93"/>
      <c r="AI98" s="93"/>
      <c r="AJ98" s="93"/>
      <c r="AK98" s="93"/>
      <c r="AL98" s="93"/>
      <c r="AM98" s="93"/>
    </row>
    <row r="99" spans="1:39" x14ac:dyDescent="0.25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93"/>
      <c r="AD99" s="93"/>
      <c r="AE99" s="93"/>
      <c r="AF99" s="93"/>
      <c r="AG99" s="93"/>
      <c r="AH99" s="93"/>
      <c r="AI99" s="93"/>
      <c r="AJ99" s="93"/>
      <c r="AK99" s="93"/>
      <c r="AL99" s="93"/>
      <c r="AM99" s="93"/>
    </row>
    <row r="100" spans="1:39" x14ac:dyDescent="0.25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  <c r="AC100" s="93"/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</row>
    <row r="101" spans="1:39" x14ac:dyDescent="0.25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</row>
    <row r="102" spans="1:39" x14ac:dyDescent="0.25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</row>
    <row r="103" spans="1:39" x14ac:dyDescent="0.25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</row>
    <row r="104" spans="1:39" x14ac:dyDescent="0.25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93"/>
      <c r="AC104" s="93"/>
      <c r="AD104" s="93"/>
      <c r="AE104" s="93"/>
      <c r="AF104" s="93"/>
      <c r="AG104" s="93"/>
      <c r="AH104" s="93"/>
      <c r="AI104" s="93"/>
      <c r="AJ104" s="93"/>
      <c r="AK104" s="93"/>
      <c r="AL104" s="93"/>
      <c r="AM104" s="93"/>
    </row>
    <row r="105" spans="1:39" x14ac:dyDescent="0.25">
      <c r="A105" s="93"/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  <c r="AC105" s="93"/>
      <c r="AD105" s="93"/>
      <c r="AE105" s="93"/>
      <c r="AF105" s="93"/>
      <c r="AG105" s="93"/>
      <c r="AH105" s="93"/>
      <c r="AI105" s="93"/>
      <c r="AJ105" s="93"/>
      <c r="AK105" s="93"/>
      <c r="AL105" s="93"/>
      <c r="AM105" s="93"/>
    </row>
    <row r="106" spans="1:39" x14ac:dyDescent="0.25">
      <c r="A106" s="93"/>
      <c r="B106" s="93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  <c r="AA106" s="93"/>
      <c r="AB106" s="93"/>
      <c r="AC106" s="93"/>
      <c r="AD106" s="93"/>
      <c r="AE106" s="93"/>
      <c r="AF106" s="93"/>
      <c r="AG106" s="93"/>
      <c r="AH106" s="93"/>
      <c r="AI106" s="93"/>
      <c r="AJ106" s="93"/>
      <c r="AK106" s="93"/>
      <c r="AL106" s="93"/>
      <c r="AM106" s="93"/>
    </row>
    <row r="107" spans="1:39" x14ac:dyDescent="0.25">
      <c r="A107" s="93"/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  <c r="AC107" s="93"/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</row>
    <row r="108" spans="1:39" x14ac:dyDescent="0.25">
      <c r="A108" s="93"/>
      <c r="B108" s="93"/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  <c r="AC108" s="93"/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</row>
    <row r="109" spans="1:39" x14ac:dyDescent="0.25">
      <c r="A109" s="93"/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  <c r="AC109" s="93"/>
      <c r="AD109" s="93"/>
      <c r="AE109" s="93"/>
      <c r="AF109" s="93"/>
      <c r="AG109" s="93"/>
      <c r="AH109" s="93"/>
      <c r="AI109" s="93"/>
      <c r="AJ109" s="93"/>
      <c r="AK109" s="93"/>
      <c r="AL109" s="93"/>
      <c r="AM109" s="93"/>
    </row>
    <row r="110" spans="1:39" x14ac:dyDescent="0.25">
      <c r="A110" s="93"/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</row>
    <row r="111" spans="1:39" x14ac:dyDescent="0.25">
      <c r="A111" s="93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  <c r="AC111" s="93"/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</row>
    <row r="112" spans="1:39" x14ac:dyDescent="0.25">
      <c r="A112" s="93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  <c r="AA112" s="93"/>
      <c r="AB112" s="93"/>
      <c r="AC112" s="93"/>
      <c r="AD112" s="93"/>
      <c r="AE112" s="93"/>
      <c r="AF112" s="93"/>
      <c r="AG112" s="93"/>
      <c r="AH112" s="93"/>
      <c r="AI112" s="93"/>
      <c r="AJ112" s="93"/>
      <c r="AK112" s="93"/>
      <c r="AL112" s="93"/>
      <c r="AM112" s="93"/>
    </row>
    <row r="113" spans="1:39" x14ac:dyDescent="0.25">
      <c r="A113" s="93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  <c r="AA113" s="93"/>
      <c r="AB113" s="93"/>
      <c r="AC113" s="93"/>
      <c r="AD113" s="93"/>
      <c r="AE113" s="93"/>
      <c r="AF113" s="93"/>
      <c r="AG113" s="93"/>
      <c r="AH113" s="93"/>
      <c r="AI113" s="93"/>
      <c r="AJ113" s="93"/>
      <c r="AK113" s="93"/>
      <c r="AL113" s="93"/>
      <c r="AM113" s="93"/>
    </row>
    <row r="114" spans="1:39" x14ac:dyDescent="0.25">
      <c r="A114" s="93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  <c r="Z114" s="93"/>
      <c r="AA114" s="93"/>
      <c r="AB114" s="93"/>
      <c r="AC114" s="93"/>
      <c r="AD114" s="93"/>
      <c r="AE114" s="93"/>
      <c r="AF114" s="93"/>
      <c r="AG114" s="93"/>
      <c r="AH114" s="93"/>
      <c r="AI114" s="93"/>
      <c r="AJ114" s="93"/>
      <c r="AK114" s="93"/>
      <c r="AL114" s="93"/>
      <c r="AM114" s="93"/>
    </row>
    <row r="115" spans="1:39" x14ac:dyDescent="0.25">
      <c r="A115" s="93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  <c r="AA115" s="93"/>
      <c r="AB115" s="93"/>
      <c r="AC115" s="93"/>
      <c r="AD115" s="93"/>
      <c r="AE115" s="93"/>
      <c r="AF115" s="93"/>
      <c r="AG115" s="93"/>
      <c r="AH115" s="93"/>
      <c r="AI115" s="93"/>
      <c r="AJ115" s="93"/>
      <c r="AK115" s="93"/>
      <c r="AL115" s="93"/>
      <c r="AM115" s="93"/>
    </row>
    <row r="116" spans="1:39" x14ac:dyDescent="0.25">
      <c r="A116" s="93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  <c r="AA116" s="93"/>
      <c r="AB116" s="93"/>
      <c r="AC116" s="93"/>
      <c r="AD116" s="93"/>
      <c r="AE116" s="93"/>
      <c r="AF116" s="93"/>
      <c r="AG116" s="93"/>
      <c r="AH116" s="93"/>
      <c r="AI116" s="93"/>
      <c r="AJ116" s="93"/>
      <c r="AK116" s="93"/>
      <c r="AL116" s="93"/>
      <c r="AM116" s="93"/>
    </row>
    <row r="117" spans="1:39" x14ac:dyDescent="0.25">
      <c r="A117" s="93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  <c r="AC117" s="93"/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</row>
    <row r="118" spans="1:39" x14ac:dyDescent="0.25">
      <c r="A118" s="93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93"/>
      <c r="AM118" s="93"/>
    </row>
    <row r="119" spans="1:39" x14ac:dyDescent="0.25">
      <c r="A119" s="93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  <c r="AC119" s="93"/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</row>
    <row r="120" spans="1:39" x14ac:dyDescent="0.25">
      <c r="A120" s="93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  <c r="AC120" s="93"/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</row>
    <row r="121" spans="1:39" x14ac:dyDescent="0.25">
      <c r="A121" s="93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  <c r="AC121" s="93"/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</row>
    <row r="122" spans="1:39" x14ac:dyDescent="0.25">
      <c r="A122" s="93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  <c r="AC122" s="93"/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</row>
    <row r="123" spans="1:39" x14ac:dyDescent="0.25">
      <c r="A123" s="93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  <c r="AC123" s="93"/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</row>
    <row r="124" spans="1:39" x14ac:dyDescent="0.25">
      <c r="A124" s="93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  <c r="AA124" s="93"/>
      <c r="AB124" s="93"/>
      <c r="AC124" s="93"/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</row>
    <row r="125" spans="1:39" x14ac:dyDescent="0.25">
      <c r="A125" s="93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  <c r="AC125" s="93"/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</row>
    <row r="126" spans="1:39" x14ac:dyDescent="0.25">
      <c r="A126" s="93"/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  <c r="AC126" s="93"/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</row>
    <row r="127" spans="1:39" x14ac:dyDescent="0.25">
      <c r="A127" s="93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  <c r="AA127" s="93"/>
      <c r="AB127" s="93"/>
      <c r="AC127" s="93"/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</row>
    <row r="128" spans="1:39" x14ac:dyDescent="0.25">
      <c r="A128" s="93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  <c r="AC128" s="93"/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</row>
    <row r="129" spans="1:39" x14ac:dyDescent="0.25">
      <c r="A129" s="93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  <c r="AC129" s="93"/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</row>
    <row r="130" spans="1:39" x14ac:dyDescent="0.25">
      <c r="A130" s="93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  <c r="AA130" s="93"/>
      <c r="AB130" s="93"/>
      <c r="AC130" s="93"/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</row>
    <row r="131" spans="1:39" x14ac:dyDescent="0.25">
      <c r="A131" s="93"/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  <c r="AA131" s="93"/>
      <c r="AB131" s="93"/>
      <c r="AC131" s="93"/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</row>
    <row r="132" spans="1:39" x14ac:dyDescent="0.25">
      <c r="A132" s="93"/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</row>
    <row r="133" spans="1:39" x14ac:dyDescent="0.25">
      <c r="A133" s="93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  <c r="AC133" s="93"/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</row>
    <row r="134" spans="1:39" x14ac:dyDescent="0.25">
      <c r="A134" s="93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</row>
    <row r="135" spans="1:39" x14ac:dyDescent="0.25">
      <c r="A135" s="93"/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  <c r="AC135" s="93"/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</row>
    <row r="136" spans="1:39" x14ac:dyDescent="0.25">
      <c r="A136" s="93"/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  <c r="AA136" s="93"/>
      <c r="AB136" s="93"/>
      <c r="AC136" s="93"/>
      <c r="AD136" s="93"/>
      <c r="AE136" s="93"/>
      <c r="AF136" s="93"/>
      <c r="AG136" s="93"/>
      <c r="AH136" s="93"/>
      <c r="AI136" s="93"/>
      <c r="AJ136" s="93"/>
      <c r="AK136" s="93"/>
      <c r="AL136" s="93"/>
      <c r="AM136" s="93"/>
    </row>
    <row r="137" spans="1:39" x14ac:dyDescent="0.25">
      <c r="A137" s="93"/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  <c r="AC137" s="93"/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</row>
    <row r="138" spans="1:39" x14ac:dyDescent="0.25">
      <c r="A138" s="93"/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  <c r="AA138" s="93"/>
      <c r="AB138" s="93"/>
      <c r="AC138" s="93"/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</row>
    <row r="139" spans="1:39" x14ac:dyDescent="0.25">
      <c r="A139" s="93"/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  <c r="AA139" s="93"/>
      <c r="AB139" s="93"/>
      <c r="AC139" s="93"/>
      <c r="AD139" s="93"/>
      <c r="AE139" s="93"/>
      <c r="AF139" s="93"/>
      <c r="AG139" s="93"/>
      <c r="AH139" s="93"/>
      <c r="AI139" s="93"/>
      <c r="AJ139" s="93"/>
      <c r="AK139" s="93"/>
      <c r="AL139" s="93"/>
      <c r="AM139" s="93"/>
    </row>
    <row r="140" spans="1:39" x14ac:dyDescent="0.25">
      <c r="A140" s="93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3"/>
      <c r="AB140" s="93"/>
      <c r="AC140" s="93"/>
      <c r="AD140" s="93"/>
      <c r="AE140" s="93"/>
      <c r="AF140" s="93"/>
      <c r="AG140" s="93"/>
      <c r="AH140" s="93"/>
      <c r="AI140" s="93"/>
      <c r="AJ140" s="93"/>
      <c r="AK140" s="93"/>
      <c r="AL140" s="93"/>
      <c r="AM140" s="93"/>
    </row>
    <row r="141" spans="1:39" x14ac:dyDescent="0.25">
      <c r="A141" s="93"/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  <c r="AC141" s="93"/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</row>
    <row r="142" spans="1:39" x14ac:dyDescent="0.25">
      <c r="A142" s="93"/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  <c r="AC142" s="93"/>
      <c r="AD142" s="93"/>
      <c r="AE142" s="93"/>
      <c r="AF142" s="93"/>
      <c r="AG142" s="93"/>
      <c r="AH142" s="93"/>
      <c r="AI142" s="93"/>
      <c r="AJ142" s="93"/>
      <c r="AK142" s="93"/>
      <c r="AL142" s="93"/>
      <c r="AM142" s="93"/>
    </row>
    <row r="143" spans="1:39" x14ac:dyDescent="0.25">
      <c r="A143" s="93"/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  <c r="AA143" s="93"/>
      <c r="AB143" s="93"/>
      <c r="AC143" s="93"/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</row>
    <row r="144" spans="1:39" x14ac:dyDescent="0.25">
      <c r="A144" s="93"/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  <c r="AA144" s="93"/>
      <c r="AB144" s="93"/>
      <c r="AC144" s="93"/>
      <c r="AD144" s="93"/>
      <c r="AE144" s="93"/>
      <c r="AF144" s="93"/>
      <c r="AG144" s="93"/>
      <c r="AH144" s="93"/>
      <c r="AI144" s="93"/>
      <c r="AJ144" s="93"/>
      <c r="AK144" s="93"/>
      <c r="AL144" s="93"/>
      <c r="AM144" s="93"/>
    </row>
    <row r="145" spans="1:39" x14ac:dyDescent="0.25">
      <c r="A145" s="93"/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  <c r="AA145" s="93"/>
      <c r="AB145" s="93"/>
      <c r="AC145" s="93"/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</row>
    <row r="146" spans="1:39" x14ac:dyDescent="0.25">
      <c r="A146" s="93"/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  <c r="AC146" s="93"/>
      <c r="AD146" s="93"/>
      <c r="AE146" s="93"/>
      <c r="AF146" s="93"/>
      <c r="AG146" s="93"/>
      <c r="AH146" s="93"/>
      <c r="AI146" s="93"/>
      <c r="AJ146" s="93"/>
      <c r="AK146" s="93"/>
      <c r="AL146" s="93"/>
      <c r="AM146" s="93"/>
    </row>
    <row r="147" spans="1:39" x14ac:dyDescent="0.25">
      <c r="A147" s="93"/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3"/>
      <c r="AA147" s="93"/>
      <c r="AB147" s="93"/>
      <c r="AC147" s="93"/>
      <c r="AD147" s="93"/>
      <c r="AE147" s="93"/>
      <c r="AF147" s="93"/>
      <c r="AG147" s="93"/>
      <c r="AH147" s="93"/>
      <c r="AI147" s="93"/>
      <c r="AJ147" s="93"/>
      <c r="AK147" s="93"/>
      <c r="AL147" s="93"/>
      <c r="AM147" s="93"/>
    </row>
    <row r="148" spans="1:39" x14ac:dyDescent="0.25">
      <c r="A148" s="93"/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3"/>
      <c r="AA148" s="93"/>
      <c r="AB148" s="93"/>
      <c r="AC148" s="93"/>
      <c r="AD148" s="93"/>
      <c r="AE148" s="93"/>
      <c r="AF148" s="93"/>
      <c r="AG148" s="93"/>
      <c r="AH148" s="93"/>
      <c r="AI148" s="93"/>
      <c r="AJ148" s="93"/>
      <c r="AK148" s="93"/>
      <c r="AL148" s="93"/>
      <c r="AM148" s="93"/>
    </row>
    <row r="149" spans="1:39" x14ac:dyDescent="0.25">
      <c r="A149" s="93"/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  <c r="AA149" s="93"/>
      <c r="AB149" s="93"/>
      <c r="AC149" s="93"/>
      <c r="AD149" s="93"/>
      <c r="AE149" s="93"/>
      <c r="AF149" s="93"/>
      <c r="AG149" s="93"/>
      <c r="AH149" s="93"/>
      <c r="AI149" s="93"/>
      <c r="AJ149" s="93"/>
      <c r="AK149" s="93"/>
      <c r="AL149" s="93"/>
      <c r="AM149" s="93"/>
    </row>
    <row r="150" spans="1:39" x14ac:dyDescent="0.25">
      <c r="A150" s="93"/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  <c r="AC150" s="93"/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</row>
    <row r="151" spans="1:39" x14ac:dyDescent="0.25">
      <c r="A151" s="93"/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3"/>
      <c r="AA151" s="93"/>
      <c r="AB151" s="93"/>
      <c r="AC151" s="93"/>
      <c r="AD151" s="93"/>
      <c r="AE151" s="93"/>
      <c r="AF151" s="93"/>
      <c r="AG151" s="93"/>
      <c r="AH151" s="93"/>
      <c r="AI151" s="93"/>
      <c r="AJ151" s="93"/>
      <c r="AK151" s="93"/>
      <c r="AL151" s="93"/>
      <c r="AM151" s="93"/>
    </row>
    <row r="152" spans="1:39" x14ac:dyDescent="0.25">
      <c r="A152" s="93"/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93"/>
      <c r="AA152" s="93"/>
      <c r="AB152" s="93"/>
      <c r="AC152" s="93"/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</row>
    <row r="153" spans="1:39" x14ac:dyDescent="0.25">
      <c r="A153" s="93"/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3"/>
      <c r="AA153" s="93"/>
      <c r="AB153" s="93"/>
      <c r="AC153" s="93"/>
      <c r="AD153" s="93"/>
      <c r="AE153" s="93"/>
      <c r="AF153" s="93"/>
      <c r="AG153" s="93"/>
      <c r="AH153" s="93"/>
      <c r="AI153" s="93"/>
      <c r="AJ153" s="93"/>
      <c r="AK153" s="93"/>
      <c r="AL153" s="93"/>
      <c r="AM153" s="93"/>
    </row>
    <row r="154" spans="1:39" x14ac:dyDescent="0.25">
      <c r="A154" s="93"/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3"/>
      <c r="AA154" s="93"/>
      <c r="AB154" s="93"/>
      <c r="AC154" s="93"/>
      <c r="AD154" s="93"/>
      <c r="AE154" s="93"/>
      <c r="AF154" s="93"/>
      <c r="AG154" s="93"/>
      <c r="AH154" s="93"/>
      <c r="AI154" s="93"/>
      <c r="AJ154" s="93"/>
      <c r="AK154" s="93"/>
      <c r="AL154" s="93"/>
      <c r="AM154" s="93"/>
    </row>
    <row r="155" spans="1:39" x14ac:dyDescent="0.25">
      <c r="A155" s="93"/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  <c r="AA155" s="93"/>
      <c r="AB155" s="93"/>
      <c r="AC155" s="93"/>
      <c r="AD155" s="93"/>
      <c r="AE155" s="93"/>
      <c r="AF155" s="93"/>
      <c r="AG155" s="93"/>
      <c r="AH155" s="93"/>
      <c r="AI155" s="93"/>
      <c r="AJ155" s="93"/>
      <c r="AK155" s="93"/>
      <c r="AL155" s="93"/>
      <c r="AM155" s="93"/>
    </row>
    <row r="156" spans="1:39" x14ac:dyDescent="0.25">
      <c r="A156" s="93"/>
      <c r="B156" s="93"/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  <c r="Z156" s="93"/>
      <c r="AA156" s="93"/>
      <c r="AB156" s="93"/>
      <c r="AC156" s="93"/>
      <c r="AD156" s="93"/>
      <c r="AE156" s="93"/>
      <c r="AF156" s="93"/>
      <c r="AG156" s="93"/>
      <c r="AH156" s="93"/>
      <c r="AI156" s="93"/>
      <c r="AJ156" s="93"/>
      <c r="AK156" s="93"/>
      <c r="AL156" s="93"/>
      <c r="AM156" s="93"/>
    </row>
    <row r="157" spans="1:39" x14ac:dyDescent="0.25">
      <c r="A157" s="93"/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93"/>
      <c r="Z157" s="93"/>
      <c r="AA157" s="93"/>
      <c r="AB157" s="93"/>
      <c r="AC157" s="93"/>
      <c r="AD157" s="93"/>
      <c r="AE157" s="93"/>
      <c r="AF157" s="93"/>
      <c r="AG157" s="93"/>
      <c r="AH157" s="93"/>
      <c r="AI157" s="93"/>
      <c r="AJ157" s="93"/>
      <c r="AK157" s="93"/>
      <c r="AL157" s="93"/>
      <c r="AM157" s="93"/>
    </row>
    <row r="158" spans="1:39" x14ac:dyDescent="0.25">
      <c r="A158" s="93"/>
      <c r="B158" s="93"/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X158" s="93"/>
      <c r="Y158" s="93"/>
      <c r="Z158" s="93"/>
      <c r="AA158" s="93"/>
      <c r="AB158" s="93"/>
      <c r="AC158" s="93"/>
      <c r="AD158" s="93"/>
      <c r="AE158" s="93"/>
      <c r="AF158" s="93"/>
      <c r="AG158" s="93"/>
      <c r="AH158" s="93"/>
      <c r="AI158" s="93"/>
      <c r="AJ158" s="93"/>
      <c r="AK158" s="93"/>
      <c r="AL158" s="93"/>
      <c r="AM158" s="93"/>
    </row>
    <row r="159" spans="1:39" x14ac:dyDescent="0.25">
      <c r="A159" s="93"/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  <c r="V159" s="93"/>
      <c r="W159" s="93"/>
      <c r="X159" s="93"/>
      <c r="Y159" s="93"/>
      <c r="Z159" s="93"/>
      <c r="AA159" s="93"/>
      <c r="AB159" s="93"/>
      <c r="AC159" s="93"/>
      <c r="AD159" s="93"/>
      <c r="AE159" s="93"/>
      <c r="AF159" s="93"/>
      <c r="AG159" s="93"/>
      <c r="AH159" s="93"/>
      <c r="AI159" s="93"/>
      <c r="AJ159" s="93"/>
      <c r="AK159" s="93"/>
      <c r="AL159" s="93"/>
      <c r="AM159" s="93"/>
    </row>
    <row r="160" spans="1:39" x14ac:dyDescent="0.25">
      <c r="A160" s="93"/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  <c r="U160" s="93"/>
      <c r="V160" s="93"/>
      <c r="W160" s="93"/>
      <c r="X160" s="93"/>
      <c r="Y160" s="93"/>
      <c r="Z160" s="93"/>
      <c r="AA160" s="93"/>
      <c r="AB160" s="93"/>
      <c r="AC160" s="93"/>
      <c r="AD160" s="93"/>
      <c r="AE160" s="93"/>
      <c r="AF160" s="93"/>
      <c r="AG160" s="93"/>
      <c r="AH160" s="93"/>
      <c r="AI160" s="93"/>
      <c r="AJ160" s="93"/>
      <c r="AK160" s="93"/>
      <c r="AL160" s="93"/>
      <c r="AM160" s="93"/>
    </row>
    <row r="161" spans="1:39" x14ac:dyDescent="0.25">
      <c r="A161" s="93"/>
      <c r="B161" s="93"/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93"/>
      <c r="Z161" s="93"/>
      <c r="AA161" s="93"/>
      <c r="AB161" s="93"/>
      <c r="AC161" s="93"/>
      <c r="AD161" s="93"/>
      <c r="AE161" s="93"/>
      <c r="AF161" s="93"/>
      <c r="AG161" s="93"/>
      <c r="AH161" s="93"/>
      <c r="AI161" s="93"/>
      <c r="AJ161" s="93"/>
      <c r="AK161" s="93"/>
      <c r="AL161" s="93"/>
      <c r="AM161" s="93"/>
    </row>
    <row r="162" spans="1:39" x14ac:dyDescent="0.25">
      <c r="A162" s="93"/>
      <c r="B162" s="93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  <c r="U162" s="93"/>
      <c r="V162" s="93"/>
      <c r="W162" s="93"/>
      <c r="X162" s="93"/>
      <c r="Y162" s="93"/>
      <c r="Z162" s="93"/>
      <c r="AA162" s="93"/>
      <c r="AB162" s="93"/>
      <c r="AC162" s="93"/>
      <c r="AD162" s="93"/>
      <c r="AE162" s="93"/>
      <c r="AF162" s="93"/>
      <c r="AG162" s="93"/>
      <c r="AH162" s="93"/>
      <c r="AI162" s="93"/>
      <c r="AJ162" s="93"/>
      <c r="AK162" s="93"/>
      <c r="AL162" s="93"/>
      <c r="AM162" s="93"/>
    </row>
    <row r="163" spans="1:39" x14ac:dyDescent="0.25">
      <c r="A163" s="93"/>
      <c r="B163" s="93"/>
      <c r="C163" s="93"/>
      <c r="D163" s="93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3"/>
      <c r="U163" s="93"/>
      <c r="V163" s="93"/>
      <c r="W163" s="93"/>
      <c r="X163" s="93"/>
      <c r="Y163" s="93"/>
      <c r="Z163" s="93"/>
      <c r="AA163" s="93"/>
      <c r="AB163" s="93"/>
      <c r="AC163" s="93"/>
      <c r="AD163" s="93"/>
      <c r="AE163" s="93"/>
      <c r="AF163" s="93"/>
      <c r="AG163" s="93"/>
      <c r="AH163" s="93"/>
      <c r="AI163" s="93"/>
      <c r="AJ163" s="93"/>
      <c r="AK163" s="93"/>
      <c r="AL163" s="93"/>
      <c r="AM163" s="93"/>
    </row>
    <row r="164" spans="1:39" x14ac:dyDescent="0.25">
      <c r="A164" s="93"/>
      <c r="B164" s="93"/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93"/>
      <c r="Z164" s="93"/>
      <c r="AA164" s="93"/>
      <c r="AB164" s="93"/>
      <c r="AC164" s="93"/>
      <c r="AD164" s="93"/>
      <c r="AE164" s="93"/>
      <c r="AF164" s="93"/>
      <c r="AG164" s="93"/>
      <c r="AH164" s="93"/>
      <c r="AI164" s="93"/>
      <c r="AJ164" s="93"/>
      <c r="AK164" s="93"/>
      <c r="AL164" s="93"/>
      <c r="AM164" s="93"/>
    </row>
    <row r="165" spans="1:39" x14ac:dyDescent="0.25">
      <c r="A165" s="93"/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93"/>
      <c r="Z165" s="93"/>
      <c r="AA165" s="93"/>
      <c r="AB165" s="93"/>
      <c r="AC165" s="93"/>
      <c r="AD165" s="93"/>
      <c r="AE165" s="93"/>
      <c r="AF165" s="93"/>
      <c r="AG165" s="93"/>
      <c r="AH165" s="93"/>
      <c r="AI165" s="93"/>
      <c r="AJ165" s="93"/>
      <c r="AK165" s="93"/>
      <c r="AL165" s="93"/>
      <c r="AM165" s="93"/>
    </row>
    <row r="166" spans="1:39" x14ac:dyDescent="0.25">
      <c r="A166" s="93"/>
      <c r="B166" s="93"/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3"/>
      <c r="U166" s="93"/>
      <c r="V166" s="93"/>
      <c r="W166" s="93"/>
      <c r="X166" s="93"/>
      <c r="Y166" s="93"/>
      <c r="Z166" s="93"/>
      <c r="AA166" s="93"/>
      <c r="AB166" s="93"/>
      <c r="AC166" s="93"/>
      <c r="AD166" s="93"/>
      <c r="AE166" s="93"/>
      <c r="AF166" s="93"/>
      <c r="AG166" s="93"/>
      <c r="AH166" s="93"/>
      <c r="AI166" s="93"/>
      <c r="AJ166" s="93"/>
      <c r="AK166" s="93"/>
      <c r="AL166" s="93"/>
      <c r="AM166" s="93"/>
    </row>
    <row r="167" spans="1:39" x14ac:dyDescent="0.25">
      <c r="A167" s="93"/>
      <c r="B167" s="93"/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  <c r="V167" s="93"/>
      <c r="W167" s="93"/>
      <c r="X167" s="93"/>
      <c r="Y167" s="93"/>
      <c r="Z167" s="93"/>
      <c r="AA167" s="93"/>
      <c r="AB167" s="93"/>
      <c r="AC167" s="93"/>
      <c r="AD167" s="93"/>
      <c r="AE167" s="93"/>
      <c r="AF167" s="93"/>
      <c r="AG167" s="93"/>
      <c r="AH167" s="93"/>
      <c r="AI167" s="93"/>
      <c r="AJ167" s="93"/>
      <c r="AK167" s="93"/>
      <c r="AL167" s="93"/>
      <c r="AM167" s="93"/>
    </row>
    <row r="168" spans="1:39" x14ac:dyDescent="0.25">
      <c r="A168" s="93"/>
      <c r="B168" s="93"/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  <c r="V168" s="93"/>
      <c r="W168" s="93"/>
      <c r="X168" s="93"/>
      <c r="Y168" s="93"/>
      <c r="Z168" s="93"/>
      <c r="AA168" s="93"/>
      <c r="AB168" s="93"/>
      <c r="AC168" s="93"/>
      <c r="AD168" s="93"/>
      <c r="AE168" s="93"/>
      <c r="AF168" s="93"/>
      <c r="AG168" s="93"/>
      <c r="AH168" s="93"/>
      <c r="AI168" s="93"/>
      <c r="AJ168" s="93"/>
      <c r="AK168" s="93"/>
      <c r="AL168" s="93"/>
      <c r="AM168" s="93"/>
    </row>
    <row r="169" spans="1:39" x14ac:dyDescent="0.25">
      <c r="A169" s="93"/>
      <c r="B169" s="93"/>
      <c r="C169" s="93"/>
      <c r="D169" s="93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3"/>
      <c r="W169" s="93"/>
      <c r="X169" s="93"/>
      <c r="Y169" s="93"/>
      <c r="Z169" s="93"/>
      <c r="AA169" s="93"/>
      <c r="AB169" s="93"/>
      <c r="AC169" s="93"/>
      <c r="AD169" s="93"/>
      <c r="AE169" s="93"/>
      <c r="AF169" s="93"/>
      <c r="AG169" s="93"/>
      <c r="AH169" s="93"/>
      <c r="AI169" s="93"/>
      <c r="AJ169" s="93"/>
      <c r="AK169" s="93"/>
      <c r="AL169" s="93"/>
      <c r="AM169" s="93"/>
    </row>
    <row r="170" spans="1:39" x14ac:dyDescent="0.25">
      <c r="A170" s="93"/>
      <c r="B170" s="93"/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  <c r="Z170" s="93"/>
      <c r="AA170" s="93"/>
      <c r="AB170" s="93"/>
      <c r="AC170" s="93"/>
      <c r="AD170" s="93"/>
      <c r="AE170" s="93"/>
      <c r="AF170" s="93"/>
      <c r="AG170" s="93"/>
      <c r="AH170" s="93"/>
      <c r="AI170" s="93"/>
      <c r="AJ170" s="93"/>
      <c r="AK170" s="93"/>
      <c r="AL170" s="93"/>
      <c r="AM170" s="93"/>
    </row>
    <row r="171" spans="1:39" x14ac:dyDescent="0.25">
      <c r="A171" s="93"/>
      <c r="B171" s="93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3"/>
      <c r="U171" s="93"/>
      <c r="V171" s="93"/>
      <c r="W171" s="93"/>
      <c r="X171" s="93"/>
      <c r="Y171" s="93"/>
      <c r="Z171" s="93"/>
      <c r="AA171" s="93"/>
      <c r="AB171" s="93"/>
      <c r="AC171" s="93"/>
      <c r="AD171" s="93"/>
      <c r="AE171" s="93"/>
      <c r="AF171" s="93"/>
      <c r="AG171" s="93"/>
      <c r="AH171" s="93"/>
      <c r="AI171" s="93"/>
      <c r="AJ171" s="93"/>
      <c r="AK171" s="93"/>
      <c r="AL171" s="93"/>
      <c r="AM171" s="93"/>
    </row>
    <row r="172" spans="1:39" x14ac:dyDescent="0.25">
      <c r="A172" s="93"/>
      <c r="B172" s="93"/>
      <c r="C172" s="93"/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3"/>
      <c r="T172" s="93"/>
      <c r="U172" s="93"/>
      <c r="V172" s="93"/>
      <c r="W172" s="93"/>
      <c r="X172" s="93"/>
      <c r="Y172" s="93"/>
      <c r="Z172" s="93"/>
      <c r="AA172" s="93"/>
      <c r="AB172" s="93"/>
      <c r="AC172" s="93"/>
      <c r="AD172" s="93"/>
      <c r="AE172" s="93"/>
      <c r="AF172" s="93"/>
      <c r="AG172" s="93"/>
      <c r="AH172" s="93"/>
      <c r="AI172" s="93"/>
      <c r="AJ172" s="93"/>
      <c r="AK172" s="93"/>
      <c r="AL172" s="93"/>
      <c r="AM172" s="93"/>
    </row>
    <row r="173" spans="1:39" x14ac:dyDescent="0.25"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93"/>
      <c r="Z173" s="93"/>
      <c r="AA173" s="93"/>
      <c r="AB173" s="93"/>
      <c r="AC173" s="93"/>
      <c r="AD173" s="93"/>
      <c r="AE173" s="93"/>
      <c r="AF173" s="93"/>
      <c r="AG173" s="93"/>
      <c r="AH173" s="93"/>
      <c r="AI173" s="93"/>
      <c r="AJ173" s="93"/>
      <c r="AK173" s="93"/>
      <c r="AL173" s="93"/>
      <c r="AM173" s="93"/>
    </row>
    <row r="174" spans="1:39" x14ac:dyDescent="0.25"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X174" s="93"/>
      <c r="Y174" s="93"/>
      <c r="Z174" s="93"/>
      <c r="AA174" s="93"/>
      <c r="AB174" s="93"/>
      <c r="AC174" s="93"/>
      <c r="AD174" s="93"/>
      <c r="AE174" s="93"/>
      <c r="AF174" s="93"/>
      <c r="AG174" s="93"/>
      <c r="AH174" s="93"/>
      <c r="AI174" s="93"/>
      <c r="AJ174" s="93"/>
      <c r="AK174" s="93"/>
      <c r="AL174" s="93"/>
      <c r="AM174" s="93"/>
    </row>
    <row r="175" spans="1:39" x14ac:dyDescent="0.25"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X175" s="93"/>
      <c r="Y175" s="93"/>
      <c r="Z175" s="93"/>
      <c r="AA175" s="93"/>
      <c r="AB175" s="93"/>
      <c r="AC175" s="93"/>
      <c r="AD175" s="93"/>
      <c r="AE175" s="93"/>
      <c r="AF175" s="93"/>
      <c r="AG175" s="93"/>
      <c r="AH175" s="93"/>
      <c r="AI175" s="93"/>
      <c r="AJ175" s="93"/>
      <c r="AK175" s="93"/>
      <c r="AL175" s="93"/>
      <c r="AM175" s="93"/>
    </row>
    <row r="176" spans="1:39" x14ac:dyDescent="0.25"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3"/>
      <c r="U176" s="93"/>
      <c r="V176" s="93"/>
      <c r="W176" s="93"/>
      <c r="X176" s="93"/>
      <c r="Y176" s="93"/>
      <c r="Z176" s="93"/>
      <c r="AA176" s="93"/>
      <c r="AB176" s="93"/>
      <c r="AC176" s="93"/>
      <c r="AD176" s="93"/>
      <c r="AE176" s="93"/>
      <c r="AF176" s="93"/>
      <c r="AG176" s="93"/>
      <c r="AH176" s="93"/>
      <c r="AI176" s="93"/>
      <c r="AJ176" s="93"/>
      <c r="AK176" s="93"/>
      <c r="AL176" s="93"/>
      <c r="AM176" s="93"/>
    </row>
    <row r="177" spans="7:39" x14ac:dyDescent="0.25"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93"/>
      <c r="Z177" s="93"/>
      <c r="AA177" s="93"/>
      <c r="AB177" s="93"/>
      <c r="AC177" s="93"/>
      <c r="AD177" s="93"/>
      <c r="AE177" s="93"/>
      <c r="AF177" s="93"/>
      <c r="AG177" s="93"/>
      <c r="AH177" s="93"/>
      <c r="AI177" s="93"/>
      <c r="AJ177" s="93"/>
      <c r="AK177" s="93"/>
      <c r="AL177" s="93"/>
      <c r="AM177" s="93"/>
    </row>
    <row r="178" spans="7:39" x14ac:dyDescent="0.25"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3"/>
      <c r="U178" s="93"/>
      <c r="V178" s="93"/>
      <c r="W178" s="93"/>
      <c r="X178" s="93"/>
      <c r="Y178" s="93"/>
      <c r="Z178" s="93"/>
      <c r="AA178" s="93"/>
      <c r="AB178" s="93"/>
      <c r="AC178" s="93"/>
      <c r="AD178" s="93"/>
      <c r="AE178" s="93"/>
      <c r="AF178" s="93"/>
      <c r="AG178" s="93"/>
      <c r="AH178" s="93"/>
      <c r="AI178" s="93"/>
      <c r="AJ178" s="93"/>
      <c r="AK178" s="93"/>
      <c r="AL178" s="93"/>
      <c r="AM178" s="93"/>
    </row>
    <row r="179" spans="7:39" x14ac:dyDescent="0.25"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3"/>
      <c r="U179" s="93"/>
      <c r="V179" s="93"/>
      <c r="W179" s="93"/>
      <c r="X179" s="93"/>
      <c r="Y179" s="93"/>
      <c r="Z179" s="93"/>
      <c r="AA179" s="93"/>
      <c r="AB179" s="93"/>
      <c r="AC179" s="93"/>
      <c r="AD179" s="93"/>
      <c r="AE179" s="93"/>
      <c r="AF179" s="93"/>
      <c r="AG179" s="93"/>
      <c r="AH179" s="93"/>
      <c r="AI179" s="93"/>
      <c r="AJ179" s="93"/>
      <c r="AK179" s="93"/>
      <c r="AL179" s="93"/>
      <c r="AM179" s="93"/>
    </row>
    <row r="180" spans="7:39" x14ac:dyDescent="0.25"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3"/>
      <c r="U180" s="93"/>
      <c r="V180" s="93"/>
      <c r="W180" s="93"/>
      <c r="X180" s="93"/>
      <c r="Y180" s="93"/>
      <c r="Z180" s="93"/>
      <c r="AA180" s="93"/>
      <c r="AB180" s="93"/>
      <c r="AC180" s="93"/>
      <c r="AD180" s="93"/>
      <c r="AE180" s="93"/>
      <c r="AF180" s="93"/>
      <c r="AG180" s="93"/>
      <c r="AH180" s="93"/>
      <c r="AI180" s="93"/>
      <c r="AJ180" s="93"/>
      <c r="AK180" s="93"/>
      <c r="AL180" s="93"/>
      <c r="AM180" s="93"/>
    </row>
    <row r="181" spans="7:39" x14ac:dyDescent="0.25"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3"/>
      <c r="U181" s="93"/>
      <c r="V181" s="93"/>
      <c r="W181" s="93"/>
      <c r="X181" s="93"/>
      <c r="Y181" s="93"/>
      <c r="Z181" s="93"/>
      <c r="AA181" s="93"/>
      <c r="AB181" s="93"/>
      <c r="AC181" s="93"/>
      <c r="AD181" s="93"/>
      <c r="AE181" s="93"/>
      <c r="AF181" s="93"/>
      <c r="AG181" s="93"/>
      <c r="AH181" s="93"/>
      <c r="AI181" s="93"/>
      <c r="AJ181" s="93"/>
      <c r="AK181" s="93"/>
      <c r="AL181" s="93"/>
      <c r="AM181" s="93"/>
    </row>
    <row r="182" spans="7:39" x14ac:dyDescent="0.25"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X182" s="93"/>
      <c r="Y182" s="93"/>
      <c r="Z182" s="93"/>
      <c r="AA182" s="93"/>
      <c r="AB182" s="93"/>
      <c r="AC182" s="93"/>
      <c r="AD182" s="93"/>
      <c r="AE182" s="93"/>
      <c r="AF182" s="93"/>
      <c r="AG182" s="93"/>
      <c r="AH182" s="93"/>
      <c r="AI182" s="93"/>
      <c r="AJ182" s="93"/>
      <c r="AK182" s="93"/>
      <c r="AL182" s="93"/>
      <c r="AM182" s="93"/>
    </row>
    <row r="183" spans="7:39" x14ac:dyDescent="0.25"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93"/>
      <c r="V183" s="93"/>
      <c r="W183" s="93"/>
      <c r="X183" s="93"/>
      <c r="Y183" s="93"/>
      <c r="Z183" s="93"/>
      <c r="AA183" s="93"/>
      <c r="AB183" s="93"/>
      <c r="AC183" s="93"/>
      <c r="AD183" s="93"/>
      <c r="AE183" s="93"/>
      <c r="AF183" s="93"/>
      <c r="AG183" s="93"/>
      <c r="AH183" s="93"/>
      <c r="AI183" s="93"/>
      <c r="AJ183" s="93"/>
      <c r="AK183" s="93"/>
      <c r="AL183" s="93"/>
      <c r="AM183" s="93"/>
    </row>
    <row r="184" spans="7:39" x14ac:dyDescent="0.25"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3"/>
      <c r="U184" s="93"/>
      <c r="V184" s="93"/>
      <c r="W184" s="93"/>
      <c r="X184" s="93"/>
      <c r="Y184" s="93"/>
      <c r="Z184" s="93"/>
      <c r="AA184" s="93"/>
      <c r="AB184" s="93"/>
      <c r="AC184" s="93"/>
      <c r="AD184" s="93"/>
      <c r="AE184" s="93"/>
      <c r="AF184" s="93"/>
      <c r="AG184" s="93"/>
      <c r="AH184" s="93"/>
      <c r="AI184" s="93"/>
      <c r="AJ184" s="93"/>
      <c r="AK184" s="93"/>
      <c r="AL184" s="93"/>
      <c r="AM184" s="93"/>
    </row>
    <row r="185" spans="7:39" x14ac:dyDescent="0.25"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93"/>
      <c r="V185" s="93"/>
      <c r="W185" s="93"/>
      <c r="X185" s="93"/>
      <c r="Y185" s="93"/>
      <c r="Z185" s="93"/>
      <c r="AA185" s="93"/>
      <c r="AB185" s="93"/>
      <c r="AC185" s="93"/>
      <c r="AD185" s="93"/>
      <c r="AE185" s="93"/>
      <c r="AF185" s="93"/>
      <c r="AG185" s="93"/>
      <c r="AH185" s="93"/>
      <c r="AI185" s="93"/>
      <c r="AJ185" s="93"/>
      <c r="AK185" s="93"/>
      <c r="AL185" s="93"/>
      <c r="AM185" s="93"/>
    </row>
    <row r="186" spans="7:39" x14ac:dyDescent="0.25"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  <c r="U186" s="93"/>
      <c r="V186" s="93"/>
      <c r="W186" s="93"/>
      <c r="X186" s="93"/>
      <c r="Y186" s="93"/>
      <c r="Z186" s="93"/>
      <c r="AA186" s="93"/>
      <c r="AB186" s="93"/>
      <c r="AC186" s="93"/>
      <c r="AD186" s="93"/>
      <c r="AE186" s="93"/>
      <c r="AF186" s="93"/>
      <c r="AG186" s="93"/>
      <c r="AH186" s="93"/>
      <c r="AI186" s="93"/>
      <c r="AJ186" s="93"/>
      <c r="AK186" s="93"/>
      <c r="AL186" s="93"/>
      <c r="AM186" s="93"/>
    </row>
    <row r="187" spans="7:39" x14ac:dyDescent="0.25"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93"/>
      <c r="V187" s="93"/>
      <c r="W187" s="93"/>
      <c r="X187" s="93"/>
      <c r="Y187" s="93"/>
      <c r="Z187" s="93"/>
      <c r="AA187" s="93"/>
      <c r="AB187" s="93"/>
      <c r="AC187" s="93"/>
      <c r="AD187" s="93"/>
      <c r="AE187" s="93"/>
      <c r="AF187" s="93"/>
      <c r="AG187" s="93"/>
      <c r="AH187" s="93"/>
      <c r="AI187" s="93"/>
      <c r="AJ187" s="93"/>
      <c r="AK187" s="93"/>
      <c r="AL187" s="93"/>
      <c r="AM187" s="93"/>
    </row>
    <row r="188" spans="7:39" x14ac:dyDescent="0.25"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  <c r="Z188" s="93"/>
      <c r="AA188" s="93"/>
      <c r="AB188" s="93"/>
      <c r="AC188" s="93"/>
      <c r="AD188" s="93"/>
      <c r="AE188" s="93"/>
      <c r="AF188" s="93"/>
      <c r="AG188" s="93"/>
      <c r="AH188" s="93"/>
      <c r="AI188" s="93"/>
      <c r="AJ188" s="93"/>
      <c r="AK188" s="93"/>
      <c r="AL188" s="93"/>
      <c r="AM188" s="93"/>
    </row>
    <row r="189" spans="7:39" x14ac:dyDescent="0.25"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  <c r="Z189" s="93"/>
      <c r="AA189" s="93"/>
      <c r="AB189" s="93"/>
      <c r="AC189" s="93"/>
      <c r="AD189" s="93"/>
      <c r="AE189" s="93"/>
      <c r="AF189" s="93"/>
      <c r="AG189" s="93"/>
      <c r="AH189" s="93"/>
      <c r="AI189" s="93"/>
      <c r="AJ189" s="93"/>
      <c r="AK189" s="93"/>
      <c r="AL189" s="93"/>
      <c r="AM189" s="93"/>
    </row>
    <row r="190" spans="7:39" x14ac:dyDescent="0.25"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3"/>
      <c r="AA190" s="93"/>
      <c r="AB190" s="93"/>
      <c r="AC190" s="93"/>
      <c r="AD190" s="93"/>
      <c r="AE190" s="93"/>
      <c r="AF190" s="93"/>
      <c r="AG190" s="93"/>
      <c r="AH190" s="93"/>
      <c r="AI190" s="93"/>
      <c r="AJ190" s="93"/>
      <c r="AK190" s="93"/>
      <c r="AL190" s="93"/>
      <c r="AM190" s="93"/>
    </row>
    <row r="191" spans="7:39" x14ac:dyDescent="0.25"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  <c r="Z191" s="93"/>
      <c r="AA191" s="93"/>
      <c r="AB191" s="93"/>
      <c r="AC191" s="93"/>
      <c r="AD191" s="93"/>
      <c r="AE191" s="93"/>
      <c r="AF191" s="93"/>
      <c r="AG191" s="93"/>
      <c r="AH191" s="93"/>
      <c r="AI191" s="93"/>
      <c r="AJ191" s="93"/>
      <c r="AK191" s="93"/>
      <c r="AL191" s="93"/>
      <c r="AM191" s="93"/>
    </row>
    <row r="192" spans="7:39" x14ac:dyDescent="0.25"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  <c r="Z192" s="93"/>
      <c r="AA192" s="93"/>
      <c r="AB192" s="93"/>
      <c r="AC192" s="93"/>
      <c r="AD192" s="93"/>
      <c r="AE192" s="93"/>
      <c r="AF192" s="93"/>
      <c r="AG192" s="93"/>
      <c r="AH192" s="93"/>
      <c r="AI192" s="93"/>
      <c r="AJ192" s="93"/>
      <c r="AK192" s="93"/>
      <c r="AL192" s="93"/>
      <c r="AM192" s="93"/>
    </row>
    <row r="193" spans="7:39" x14ac:dyDescent="0.25"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  <c r="Z193" s="93"/>
      <c r="AA193" s="93"/>
      <c r="AB193" s="93"/>
      <c r="AC193" s="93"/>
      <c r="AD193" s="93"/>
      <c r="AE193" s="93"/>
      <c r="AF193" s="93"/>
      <c r="AG193" s="93"/>
      <c r="AH193" s="93"/>
      <c r="AI193" s="93"/>
      <c r="AJ193" s="93"/>
      <c r="AK193" s="93"/>
      <c r="AL193" s="93"/>
      <c r="AM193" s="93"/>
    </row>
    <row r="194" spans="7:39" x14ac:dyDescent="0.25"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93"/>
      <c r="AA194" s="93"/>
      <c r="AB194" s="93"/>
      <c r="AC194" s="93"/>
      <c r="AD194" s="93"/>
      <c r="AE194" s="93"/>
      <c r="AF194" s="93"/>
      <c r="AG194" s="93"/>
      <c r="AH194" s="93"/>
      <c r="AI194" s="93"/>
      <c r="AJ194" s="93"/>
      <c r="AK194" s="93"/>
      <c r="AL194" s="93"/>
      <c r="AM194" s="93"/>
    </row>
    <row r="195" spans="7:39" x14ac:dyDescent="0.25"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93"/>
      <c r="AA195" s="93"/>
      <c r="AB195" s="93"/>
      <c r="AC195" s="93"/>
      <c r="AD195" s="93"/>
      <c r="AE195" s="93"/>
      <c r="AF195" s="93"/>
      <c r="AG195" s="93"/>
      <c r="AH195" s="93"/>
      <c r="AI195" s="93"/>
      <c r="AJ195" s="93"/>
      <c r="AK195" s="93"/>
      <c r="AL195" s="93"/>
      <c r="AM195" s="93"/>
    </row>
    <row r="196" spans="7:39" x14ac:dyDescent="0.25"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  <c r="Z196" s="93"/>
      <c r="AA196" s="93"/>
      <c r="AB196" s="93"/>
      <c r="AC196" s="93"/>
      <c r="AD196" s="93"/>
      <c r="AE196" s="93"/>
      <c r="AF196" s="93"/>
      <c r="AG196" s="93"/>
      <c r="AH196" s="93"/>
      <c r="AI196" s="93"/>
      <c r="AJ196" s="93"/>
      <c r="AK196" s="93"/>
      <c r="AL196" s="93"/>
      <c r="AM196" s="93"/>
    </row>
    <row r="197" spans="7:39" x14ac:dyDescent="0.25"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93"/>
      <c r="AA197" s="93"/>
      <c r="AB197" s="93"/>
      <c r="AC197" s="93"/>
      <c r="AD197" s="93"/>
      <c r="AE197" s="93"/>
      <c r="AF197" s="93"/>
      <c r="AG197" s="93"/>
      <c r="AH197" s="93"/>
      <c r="AI197" s="93"/>
      <c r="AJ197" s="93"/>
      <c r="AK197" s="93"/>
      <c r="AL197" s="93"/>
      <c r="AM197" s="93"/>
    </row>
    <row r="198" spans="7:39" x14ac:dyDescent="0.25"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93"/>
      <c r="AG198" s="93"/>
      <c r="AH198" s="93"/>
      <c r="AI198" s="93"/>
      <c r="AJ198" s="93"/>
      <c r="AK198" s="93"/>
      <c r="AL198" s="93"/>
      <c r="AM198" s="93"/>
    </row>
    <row r="199" spans="7:39" x14ac:dyDescent="0.25"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93"/>
      <c r="AA199" s="93"/>
      <c r="AB199" s="93"/>
      <c r="AC199" s="93"/>
      <c r="AD199" s="93"/>
      <c r="AE199" s="93"/>
      <c r="AF199" s="93"/>
      <c r="AG199" s="93"/>
      <c r="AH199" s="93"/>
      <c r="AI199" s="93"/>
      <c r="AJ199" s="93"/>
      <c r="AK199" s="93"/>
      <c r="AL199" s="93"/>
      <c r="AM199" s="93"/>
    </row>
    <row r="200" spans="7:39" x14ac:dyDescent="0.25"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  <c r="Z200" s="93"/>
      <c r="AA200" s="93"/>
      <c r="AB200" s="93"/>
      <c r="AC200" s="93"/>
      <c r="AD200" s="93"/>
      <c r="AE200" s="93"/>
      <c r="AF200" s="93"/>
      <c r="AG200" s="93"/>
      <c r="AH200" s="93"/>
      <c r="AI200" s="93"/>
      <c r="AJ200" s="93"/>
      <c r="AK200" s="93"/>
      <c r="AL200" s="93"/>
      <c r="AM200" s="93"/>
    </row>
    <row r="201" spans="7:39" x14ac:dyDescent="0.25"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  <c r="AA201" s="93"/>
      <c r="AB201" s="93"/>
      <c r="AC201" s="93"/>
      <c r="AD201" s="93"/>
      <c r="AE201" s="93"/>
      <c r="AF201" s="93"/>
      <c r="AG201" s="93"/>
      <c r="AH201" s="93"/>
      <c r="AI201" s="93"/>
      <c r="AJ201" s="93"/>
      <c r="AK201" s="93"/>
      <c r="AL201" s="93"/>
      <c r="AM201" s="93"/>
    </row>
    <row r="202" spans="7:39" x14ac:dyDescent="0.25"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3"/>
      <c r="AA202" s="93"/>
      <c r="AB202" s="93"/>
      <c r="AC202" s="93"/>
      <c r="AD202" s="93"/>
      <c r="AE202" s="93"/>
      <c r="AF202" s="93"/>
      <c r="AG202" s="93"/>
      <c r="AH202" s="93"/>
      <c r="AI202" s="93"/>
      <c r="AJ202" s="93"/>
      <c r="AK202" s="93"/>
      <c r="AL202" s="93"/>
      <c r="AM202" s="93"/>
    </row>
    <row r="203" spans="7:39" x14ac:dyDescent="0.25"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  <c r="Z203" s="93"/>
      <c r="AA203" s="93"/>
      <c r="AB203" s="93"/>
      <c r="AC203" s="93"/>
      <c r="AD203" s="93"/>
      <c r="AE203" s="93"/>
      <c r="AF203" s="93"/>
      <c r="AG203" s="93"/>
      <c r="AH203" s="93"/>
      <c r="AI203" s="93"/>
      <c r="AJ203" s="93"/>
      <c r="AK203" s="93"/>
      <c r="AL203" s="93"/>
      <c r="AM203" s="93"/>
    </row>
    <row r="204" spans="7:39" x14ac:dyDescent="0.25"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  <c r="Z204" s="93"/>
      <c r="AA204" s="93"/>
      <c r="AB204" s="93"/>
      <c r="AC204" s="93"/>
      <c r="AD204" s="93"/>
      <c r="AE204" s="93"/>
      <c r="AF204" s="93"/>
      <c r="AG204" s="93"/>
      <c r="AH204" s="93"/>
      <c r="AI204" s="93"/>
      <c r="AJ204" s="93"/>
      <c r="AK204" s="93"/>
      <c r="AL204" s="93"/>
      <c r="AM204" s="93"/>
    </row>
    <row r="205" spans="7:39" x14ac:dyDescent="0.25"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  <c r="Z205" s="93"/>
      <c r="AA205" s="93"/>
      <c r="AB205" s="93"/>
      <c r="AC205" s="93"/>
      <c r="AD205" s="93"/>
      <c r="AE205" s="93"/>
      <c r="AF205" s="93"/>
      <c r="AG205" s="93"/>
      <c r="AH205" s="93"/>
      <c r="AI205" s="93"/>
      <c r="AJ205" s="93"/>
      <c r="AK205" s="93"/>
      <c r="AL205" s="93"/>
      <c r="AM205" s="93"/>
    </row>
    <row r="206" spans="7:39" x14ac:dyDescent="0.25"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3"/>
      <c r="T206" s="93"/>
      <c r="U206" s="93"/>
      <c r="V206" s="93"/>
      <c r="W206" s="93"/>
      <c r="X206" s="93"/>
      <c r="Y206" s="93"/>
      <c r="Z206" s="93"/>
      <c r="AA206" s="93"/>
      <c r="AB206" s="93"/>
      <c r="AC206" s="93"/>
      <c r="AD206" s="93"/>
      <c r="AE206" s="93"/>
      <c r="AF206" s="93"/>
      <c r="AG206" s="93"/>
      <c r="AH206" s="93"/>
      <c r="AI206" s="93"/>
      <c r="AJ206" s="93"/>
      <c r="AK206" s="93"/>
      <c r="AL206" s="93"/>
      <c r="AM206" s="93"/>
    </row>
    <row r="207" spans="7:39" x14ac:dyDescent="0.25"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3"/>
      <c r="T207" s="93"/>
      <c r="U207" s="93"/>
      <c r="V207" s="93"/>
      <c r="W207" s="93"/>
      <c r="X207" s="93"/>
      <c r="Y207" s="93"/>
      <c r="Z207" s="93"/>
      <c r="AA207" s="93"/>
      <c r="AB207" s="93"/>
      <c r="AC207" s="93"/>
      <c r="AD207" s="93"/>
      <c r="AE207" s="93"/>
      <c r="AF207" s="93"/>
      <c r="AG207" s="93"/>
      <c r="AH207" s="93"/>
      <c r="AI207" s="93"/>
      <c r="AJ207" s="93"/>
      <c r="AK207" s="93"/>
      <c r="AL207" s="93"/>
      <c r="AM207" s="93"/>
    </row>
    <row r="208" spans="7:39" x14ac:dyDescent="0.25"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  <c r="Z208" s="93"/>
      <c r="AA208" s="93"/>
      <c r="AB208" s="93"/>
      <c r="AC208" s="93"/>
      <c r="AD208" s="93"/>
      <c r="AE208" s="93"/>
      <c r="AF208" s="93"/>
      <c r="AG208" s="93"/>
      <c r="AH208" s="93"/>
      <c r="AI208" s="93"/>
      <c r="AJ208" s="93"/>
      <c r="AK208" s="93"/>
      <c r="AL208" s="93"/>
      <c r="AM208" s="93"/>
    </row>
    <row r="209" spans="7:39" x14ac:dyDescent="0.25"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3"/>
      <c r="U209" s="93"/>
      <c r="V209" s="93"/>
      <c r="W209" s="93"/>
      <c r="X209" s="93"/>
      <c r="Y209" s="93"/>
      <c r="Z209" s="93"/>
      <c r="AA209" s="93"/>
      <c r="AB209" s="93"/>
      <c r="AC209" s="93"/>
      <c r="AD209" s="93"/>
      <c r="AE209" s="93"/>
      <c r="AF209" s="93"/>
      <c r="AG209" s="93"/>
      <c r="AH209" s="93"/>
      <c r="AI209" s="93"/>
      <c r="AJ209" s="93"/>
      <c r="AK209" s="93"/>
      <c r="AL209" s="93"/>
      <c r="AM209" s="93"/>
    </row>
    <row r="210" spans="7:39" x14ac:dyDescent="0.25"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93"/>
      <c r="S210" s="93"/>
      <c r="T210" s="93"/>
      <c r="U210" s="93"/>
      <c r="V210" s="93"/>
      <c r="W210" s="93"/>
      <c r="X210" s="93"/>
      <c r="Y210" s="93"/>
      <c r="Z210" s="93"/>
      <c r="AA210" s="93"/>
      <c r="AB210" s="93"/>
      <c r="AC210" s="93"/>
      <c r="AD210" s="93"/>
      <c r="AE210" s="93"/>
      <c r="AF210" s="93"/>
      <c r="AG210" s="93"/>
      <c r="AH210" s="93"/>
      <c r="AI210" s="93"/>
      <c r="AJ210" s="93"/>
      <c r="AK210" s="93"/>
      <c r="AL210" s="93"/>
      <c r="AM210" s="93"/>
    </row>
    <row r="211" spans="7:39" x14ac:dyDescent="0.25"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3"/>
      <c r="U211" s="93"/>
      <c r="V211" s="93"/>
      <c r="W211" s="93"/>
      <c r="X211" s="93"/>
      <c r="Y211" s="93"/>
      <c r="Z211" s="93"/>
      <c r="AA211" s="93"/>
      <c r="AB211" s="93"/>
      <c r="AC211" s="93"/>
      <c r="AD211" s="93"/>
      <c r="AE211" s="93"/>
      <c r="AF211" s="93"/>
      <c r="AG211" s="93"/>
      <c r="AH211" s="93"/>
      <c r="AI211" s="93"/>
      <c r="AJ211" s="93"/>
      <c r="AK211" s="93"/>
      <c r="AL211" s="93"/>
      <c r="AM211" s="93"/>
    </row>
    <row r="212" spans="7:39" x14ac:dyDescent="0.25"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X212" s="93"/>
      <c r="Y212" s="93"/>
      <c r="Z212" s="93"/>
      <c r="AA212" s="93"/>
      <c r="AB212" s="93"/>
      <c r="AC212" s="93"/>
      <c r="AD212" s="93"/>
      <c r="AE212" s="93"/>
      <c r="AF212" s="93"/>
      <c r="AG212" s="93"/>
      <c r="AH212" s="93"/>
      <c r="AI212" s="93"/>
      <c r="AJ212" s="93"/>
      <c r="AK212" s="93"/>
      <c r="AL212" s="93"/>
      <c r="AM212" s="93"/>
    </row>
    <row r="213" spans="7:39" x14ac:dyDescent="0.25"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3"/>
      <c r="T213" s="93"/>
      <c r="U213" s="93"/>
      <c r="V213" s="93"/>
      <c r="W213" s="93"/>
      <c r="X213" s="93"/>
      <c r="Y213" s="93"/>
      <c r="Z213" s="93"/>
      <c r="AA213" s="93"/>
      <c r="AB213" s="93"/>
      <c r="AC213" s="93"/>
      <c r="AD213" s="93"/>
      <c r="AE213" s="93"/>
      <c r="AF213" s="93"/>
      <c r="AG213" s="93"/>
      <c r="AH213" s="93"/>
      <c r="AI213" s="93"/>
      <c r="AJ213" s="93"/>
      <c r="AK213" s="93"/>
      <c r="AL213" s="93"/>
      <c r="AM213" s="93"/>
    </row>
    <row r="214" spans="7:39" x14ac:dyDescent="0.25"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3"/>
      <c r="T214" s="93"/>
      <c r="U214" s="93"/>
      <c r="V214" s="93"/>
      <c r="W214" s="93"/>
      <c r="X214" s="93"/>
      <c r="Y214" s="93"/>
      <c r="Z214" s="93"/>
      <c r="AA214" s="93"/>
      <c r="AB214" s="93"/>
      <c r="AC214" s="93"/>
      <c r="AD214" s="93"/>
      <c r="AE214" s="93"/>
      <c r="AF214" s="93"/>
      <c r="AG214" s="93"/>
      <c r="AH214" s="93"/>
      <c r="AI214" s="93"/>
      <c r="AJ214" s="93"/>
      <c r="AK214" s="93"/>
      <c r="AL214" s="93"/>
      <c r="AM214" s="93"/>
    </row>
    <row r="215" spans="7:39" x14ac:dyDescent="0.25">
      <c r="G215" s="93"/>
      <c r="H215" s="93"/>
      <c r="I215" s="93"/>
      <c r="J215" s="93"/>
      <c r="K215" s="93"/>
      <c r="L215" s="93"/>
      <c r="M215" s="93"/>
      <c r="N215" s="93"/>
      <c r="O215" s="93"/>
      <c r="P215" s="93"/>
      <c r="Q215" s="93"/>
      <c r="R215" s="93"/>
      <c r="S215" s="93"/>
      <c r="T215" s="93"/>
      <c r="U215" s="93"/>
      <c r="V215" s="93"/>
      <c r="W215" s="93"/>
      <c r="X215" s="93"/>
      <c r="Y215" s="93"/>
      <c r="Z215" s="93"/>
      <c r="AA215" s="93"/>
      <c r="AB215" s="93"/>
      <c r="AC215" s="93"/>
      <c r="AD215" s="93"/>
      <c r="AE215" s="93"/>
      <c r="AF215" s="93"/>
      <c r="AG215" s="93"/>
      <c r="AH215" s="93"/>
      <c r="AI215" s="93"/>
      <c r="AJ215" s="93"/>
      <c r="AK215" s="93"/>
      <c r="AL215" s="93"/>
      <c r="AM215" s="93"/>
    </row>
    <row r="216" spans="7:39" x14ac:dyDescent="0.25"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  <c r="R216" s="93"/>
      <c r="S216" s="93"/>
      <c r="T216" s="93"/>
      <c r="U216" s="93"/>
      <c r="V216" s="93"/>
      <c r="W216" s="93"/>
      <c r="X216" s="93"/>
      <c r="Y216" s="93"/>
      <c r="Z216" s="93"/>
      <c r="AA216" s="93"/>
      <c r="AB216" s="93"/>
      <c r="AC216" s="93"/>
      <c r="AD216" s="93"/>
      <c r="AE216" s="93"/>
      <c r="AF216" s="93"/>
      <c r="AG216" s="93"/>
      <c r="AH216" s="93"/>
      <c r="AI216" s="93"/>
      <c r="AJ216" s="93"/>
      <c r="AK216" s="93"/>
      <c r="AL216" s="93"/>
      <c r="AM216" s="93"/>
    </row>
    <row r="217" spans="7:39" x14ac:dyDescent="0.25"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  <c r="R217" s="93"/>
      <c r="S217" s="93"/>
      <c r="T217" s="93"/>
      <c r="U217" s="93"/>
      <c r="V217" s="93"/>
      <c r="W217" s="93"/>
      <c r="X217" s="93"/>
      <c r="Y217" s="93"/>
      <c r="Z217" s="93"/>
      <c r="AA217" s="93"/>
      <c r="AB217" s="93"/>
      <c r="AC217" s="93"/>
      <c r="AD217" s="93"/>
      <c r="AE217" s="93"/>
      <c r="AF217" s="93"/>
      <c r="AG217" s="93"/>
      <c r="AH217" s="93"/>
      <c r="AI217" s="93"/>
      <c r="AJ217" s="93"/>
      <c r="AK217" s="93"/>
      <c r="AL217" s="93"/>
      <c r="AM217" s="93"/>
    </row>
    <row r="218" spans="7:39" x14ac:dyDescent="0.25">
      <c r="G218" s="93"/>
      <c r="H218" s="93"/>
      <c r="I218" s="93"/>
      <c r="J218" s="93"/>
      <c r="K218" s="93"/>
      <c r="L218" s="93"/>
      <c r="M218" s="93"/>
      <c r="N218" s="93"/>
      <c r="O218" s="93"/>
      <c r="P218" s="93"/>
      <c r="Q218" s="93"/>
      <c r="R218" s="93"/>
      <c r="S218" s="93"/>
      <c r="T218" s="93"/>
      <c r="U218" s="93"/>
      <c r="V218" s="93"/>
      <c r="W218" s="93"/>
      <c r="X218" s="93"/>
      <c r="Y218" s="93"/>
      <c r="Z218" s="93"/>
      <c r="AA218" s="93"/>
      <c r="AB218" s="93"/>
      <c r="AC218" s="93"/>
      <c r="AD218" s="93"/>
      <c r="AE218" s="93"/>
      <c r="AF218" s="93"/>
      <c r="AG218" s="93"/>
      <c r="AH218" s="93"/>
      <c r="AI218" s="93"/>
      <c r="AJ218" s="93"/>
      <c r="AK218" s="93"/>
      <c r="AL218" s="93"/>
      <c r="AM218" s="93"/>
    </row>
    <row r="219" spans="7:39" x14ac:dyDescent="0.25"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  <c r="R219" s="93"/>
      <c r="S219" s="93"/>
      <c r="T219" s="93"/>
      <c r="U219" s="93"/>
      <c r="V219" s="93"/>
      <c r="W219" s="93"/>
      <c r="X219" s="93"/>
      <c r="Y219" s="93"/>
      <c r="Z219" s="93"/>
      <c r="AA219" s="93"/>
      <c r="AB219" s="93"/>
      <c r="AC219" s="93"/>
      <c r="AD219" s="93"/>
      <c r="AE219" s="93"/>
      <c r="AF219" s="93"/>
      <c r="AG219" s="93"/>
      <c r="AH219" s="93"/>
      <c r="AI219" s="93"/>
      <c r="AJ219" s="93"/>
      <c r="AK219" s="93"/>
      <c r="AL219" s="93"/>
      <c r="AM219" s="93"/>
    </row>
    <row r="220" spans="7:39" x14ac:dyDescent="0.25">
      <c r="G220" s="93"/>
      <c r="H220" s="93"/>
      <c r="I220" s="93"/>
      <c r="J220" s="93"/>
      <c r="K220" s="93"/>
      <c r="L220" s="93"/>
      <c r="M220" s="93"/>
      <c r="N220" s="93"/>
      <c r="O220" s="93"/>
      <c r="P220" s="93"/>
      <c r="Q220" s="93"/>
      <c r="R220" s="93"/>
      <c r="S220" s="93"/>
      <c r="T220" s="93"/>
      <c r="U220" s="93"/>
      <c r="V220" s="93"/>
      <c r="W220" s="93"/>
      <c r="X220" s="93"/>
      <c r="Y220" s="93"/>
      <c r="Z220" s="93"/>
      <c r="AA220" s="93"/>
      <c r="AB220" s="93"/>
      <c r="AC220" s="93"/>
      <c r="AD220" s="93"/>
      <c r="AE220" s="93"/>
      <c r="AF220" s="93"/>
      <c r="AG220" s="93"/>
      <c r="AH220" s="93"/>
      <c r="AI220" s="93"/>
      <c r="AJ220" s="93"/>
      <c r="AK220" s="93"/>
      <c r="AL220" s="93"/>
      <c r="AM220" s="93"/>
    </row>
    <row r="221" spans="7:39" x14ac:dyDescent="0.25">
      <c r="G221" s="93"/>
      <c r="H221" s="93"/>
      <c r="I221" s="93"/>
      <c r="J221" s="93"/>
      <c r="K221" s="93"/>
      <c r="L221" s="93"/>
      <c r="M221" s="93"/>
      <c r="N221" s="93"/>
      <c r="O221" s="93"/>
      <c r="P221" s="93"/>
      <c r="Q221" s="93"/>
      <c r="R221" s="93"/>
      <c r="S221" s="93"/>
      <c r="T221" s="93"/>
      <c r="U221" s="93"/>
      <c r="V221" s="93"/>
      <c r="W221" s="93"/>
      <c r="X221" s="93"/>
      <c r="Y221" s="93"/>
      <c r="Z221" s="93"/>
      <c r="AA221" s="93"/>
      <c r="AB221" s="93"/>
      <c r="AC221" s="93"/>
      <c r="AD221" s="93"/>
      <c r="AE221" s="93"/>
      <c r="AF221" s="93"/>
      <c r="AG221" s="93"/>
      <c r="AH221" s="93"/>
      <c r="AI221" s="93"/>
      <c r="AJ221" s="93"/>
      <c r="AK221" s="93"/>
      <c r="AL221" s="93"/>
      <c r="AM221" s="93"/>
    </row>
    <row r="222" spans="7:39" x14ac:dyDescent="0.25">
      <c r="G222" s="93"/>
      <c r="H222" s="93"/>
      <c r="I222" s="93"/>
      <c r="J222" s="93"/>
      <c r="K222" s="93"/>
      <c r="L222" s="93"/>
      <c r="M222" s="93"/>
      <c r="N222" s="93"/>
      <c r="O222" s="93"/>
      <c r="P222" s="93"/>
      <c r="Q222" s="93"/>
      <c r="R222" s="93"/>
      <c r="S222" s="93"/>
      <c r="T222" s="93"/>
      <c r="U222" s="93"/>
      <c r="V222" s="93"/>
      <c r="W222" s="93"/>
      <c r="X222" s="93"/>
      <c r="Y222" s="93"/>
      <c r="Z222" s="93"/>
      <c r="AA222" s="93"/>
      <c r="AB222" s="93"/>
      <c r="AC222" s="93"/>
      <c r="AD222" s="93"/>
      <c r="AE222" s="93"/>
      <c r="AF222" s="93"/>
      <c r="AG222" s="93"/>
      <c r="AH222" s="93"/>
      <c r="AI222" s="93"/>
      <c r="AJ222" s="93"/>
      <c r="AK222" s="93"/>
      <c r="AL222" s="93"/>
      <c r="AM222" s="93"/>
    </row>
    <row r="223" spans="7:39" x14ac:dyDescent="0.25">
      <c r="G223" s="93"/>
      <c r="H223" s="93"/>
      <c r="I223" s="93"/>
      <c r="J223" s="93"/>
      <c r="K223" s="93"/>
      <c r="L223" s="93"/>
      <c r="M223" s="93"/>
      <c r="N223" s="93"/>
      <c r="O223" s="93"/>
      <c r="P223" s="93"/>
      <c r="Q223" s="93"/>
      <c r="R223" s="93"/>
      <c r="S223" s="93"/>
      <c r="T223" s="93"/>
      <c r="U223" s="93"/>
      <c r="V223" s="93"/>
      <c r="W223" s="93"/>
      <c r="X223" s="93"/>
      <c r="Y223" s="93"/>
      <c r="Z223" s="93"/>
      <c r="AA223" s="93"/>
      <c r="AB223" s="93"/>
      <c r="AC223" s="93"/>
      <c r="AD223" s="93"/>
      <c r="AE223" s="93"/>
      <c r="AF223" s="93"/>
      <c r="AG223" s="93"/>
      <c r="AH223" s="93"/>
      <c r="AI223" s="93"/>
      <c r="AJ223" s="93"/>
      <c r="AK223" s="93"/>
      <c r="AL223" s="93"/>
      <c r="AM223" s="93"/>
    </row>
    <row r="224" spans="7:39" x14ac:dyDescent="0.25">
      <c r="G224" s="93"/>
      <c r="H224" s="93"/>
      <c r="I224" s="93"/>
      <c r="J224" s="93"/>
      <c r="K224" s="93"/>
      <c r="L224" s="93"/>
      <c r="M224" s="93"/>
      <c r="N224" s="93"/>
      <c r="O224" s="93"/>
      <c r="P224" s="93"/>
      <c r="Q224" s="93"/>
      <c r="R224" s="93"/>
      <c r="S224" s="93"/>
      <c r="T224" s="93"/>
      <c r="U224" s="93"/>
      <c r="V224" s="93"/>
      <c r="W224" s="93"/>
      <c r="X224" s="93"/>
      <c r="Y224" s="93"/>
      <c r="Z224" s="93"/>
      <c r="AA224" s="93"/>
      <c r="AB224" s="93"/>
      <c r="AC224" s="93"/>
      <c r="AD224" s="93"/>
      <c r="AE224" s="93"/>
      <c r="AF224" s="93"/>
      <c r="AG224" s="93"/>
      <c r="AH224" s="93"/>
      <c r="AI224" s="93"/>
      <c r="AJ224" s="93"/>
      <c r="AK224" s="93"/>
      <c r="AL224" s="93"/>
      <c r="AM224" s="93"/>
    </row>
    <row r="225" spans="7:39" x14ac:dyDescent="0.25">
      <c r="G225" s="93"/>
      <c r="H225" s="93"/>
      <c r="I225" s="93"/>
      <c r="J225" s="93"/>
      <c r="K225" s="93"/>
      <c r="L225" s="93"/>
      <c r="M225" s="93"/>
      <c r="N225" s="93"/>
      <c r="O225" s="93"/>
      <c r="P225" s="93"/>
      <c r="Q225" s="93"/>
      <c r="R225" s="93"/>
      <c r="S225" s="93"/>
      <c r="T225" s="93"/>
      <c r="U225" s="93"/>
      <c r="V225" s="93"/>
      <c r="W225" s="93"/>
      <c r="X225" s="93"/>
      <c r="Y225" s="93"/>
      <c r="Z225" s="93"/>
      <c r="AA225" s="93"/>
      <c r="AB225" s="93"/>
      <c r="AC225" s="93"/>
      <c r="AD225" s="93"/>
      <c r="AE225" s="93"/>
      <c r="AF225" s="93"/>
      <c r="AG225" s="93"/>
      <c r="AH225" s="93"/>
      <c r="AI225" s="93"/>
      <c r="AJ225" s="93"/>
      <c r="AK225" s="93"/>
      <c r="AL225" s="93"/>
      <c r="AM225" s="93"/>
    </row>
    <row r="226" spans="7:39" x14ac:dyDescent="0.25">
      <c r="G226" s="93"/>
      <c r="H226" s="93"/>
      <c r="I226" s="93"/>
      <c r="J226" s="93"/>
      <c r="K226" s="93"/>
      <c r="L226" s="93"/>
      <c r="M226" s="93"/>
      <c r="N226" s="93"/>
      <c r="O226" s="93"/>
      <c r="P226" s="93"/>
      <c r="Q226" s="93"/>
      <c r="R226" s="93"/>
      <c r="S226" s="93"/>
      <c r="T226" s="93"/>
      <c r="U226" s="93"/>
      <c r="V226" s="93"/>
      <c r="W226" s="93"/>
      <c r="X226" s="93"/>
      <c r="Y226" s="93"/>
      <c r="Z226" s="93"/>
      <c r="AA226" s="93"/>
      <c r="AB226" s="93"/>
      <c r="AC226" s="93"/>
      <c r="AD226" s="93"/>
      <c r="AE226" s="93"/>
      <c r="AF226" s="93"/>
      <c r="AG226" s="93"/>
      <c r="AH226" s="93"/>
      <c r="AI226" s="93"/>
      <c r="AJ226" s="93"/>
      <c r="AK226" s="93"/>
      <c r="AL226" s="93"/>
      <c r="AM226" s="93"/>
    </row>
    <row r="227" spans="7:39" x14ac:dyDescent="0.25">
      <c r="G227" s="93"/>
      <c r="H227" s="93"/>
      <c r="I227" s="93"/>
      <c r="J227" s="93"/>
      <c r="K227" s="93"/>
      <c r="L227" s="93"/>
      <c r="M227" s="93"/>
      <c r="N227" s="93"/>
      <c r="O227" s="93"/>
      <c r="P227" s="93"/>
      <c r="Q227" s="93"/>
      <c r="R227" s="93"/>
      <c r="S227" s="93"/>
      <c r="T227" s="93"/>
      <c r="U227" s="93"/>
      <c r="V227" s="93"/>
      <c r="W227" s="93"/>
      <c r="X227" s="93"/>
      <c r="Y227" s="93"/>
      <c r="Z227" s="93"/>
      <c r="AA227" s="93"/>
      <c r="AB227" s="93"/>
      <c r="AC227" s="93"/>
      <c r="AD227" s="93"/>
      <c r="AE227" s="93"/>
      <c r="AF227" s="93"/>
      <c r="AG227" s="93"/>
      <c r="AH227" s="93"/>
      <c r="AI227" s="93"/>
      <c r="AJ227" s="93"/>
      <c r="AK227" s="93"/>
      <c r="AL227" s="93"/>
      <c r="AM227" s="93"/>
    </row>
    <row r="228" spans="7:39" x14ac:dyDescent="0.25">
      <c r="G228" s="93"/>
      <c r="H228" s="93"/>
      <c r="I228" s="93"/>
      <c r="J228" s="93"/>
      <c r="K228" s="93"/>
      <c r="L228" s="93"/>
      <c r="M228" s="93"/>
      <c r="N228" s="93"/>
      <c r="O228" s="93"/>
      <c r="P228" s="93"/>
      <c r="Q228" s="93"/>
      <c r="R228" s="93"/>
      <c r="S228" s="93"/>
      <c r="T228" s="93"/>
      <c r="U228" s="93"/>
      <c r="V228" s="93"/>
      <c r="W228" s="93"/>
      <c r="X228" s="93"/>
      <c r="Y228" s="93"/>
      <c r="Z228" s="93"/>
      <c r="AA228" s="93"/>
      <c r="AB228" s="93"/>
      <c r="AC228" s="93"/>
      <c r="AD228" s="93"/>
      <c r="AE228" s="93"/>
      <c r="AF228" s="93"/>
      <c r="AG228" s="93"/>
      <c r="AH228" s="93"/>
      <c r="AI228" s="93"/>
      <c r="AJ228" s="93"/>
      <c r="AK228" s="93"/>
      <c r="AL228" s="93"/>
      <c r="AM228" s="93"/>
    </row>
    <row r="229" spans="7:39" x14ac:dyDescent="0.25">
      <c r="G229" s="93"/>
      <c r="H229" s="93"/>
      <c r="I229" s="93"/>
      <c r="J229" s="93"/>
      <c r="K229" s="93"/>
      <c r="L229" s="93"/>
      <c r="M229" s="93"/>
      <c r="N229" s="93"/>
      <c r="O229" s="93"/>
      <c r="P229" s="93"/>
      <c r="Q229" s="93"/>
      <c r="R229" s="93"/>
      <c r="S229" s="93"/>
      <c r="T229" s="93"/>
      <c r="U229" s="93"/>
      <c r="V229" s="93"/>
      <c r="W229" s="93"/>
      <c r="X229" s="93"/>
      <c r="Y229" s="93"/>
      <c r="Z229" s="93"/>
      <c r="AA229" s="93"/>
      <c r="AB229" s="93"/>
      <c r="AC229" s="93"/>
      <c r="AD229" s="93"/>
      <c r="AE229" s="93"/>
      <c r="AF229" s="93"/>
      <c r="AG229" s="93"/>
      <c r="AH229" s="93"/>
      <c r="AI229" s="93"/>
      <c r="AJ229" s="93"/>
      <c r="AK229" s="93"/>
      <c r="AL229" s="93"/>
      <c r="AM229" s="93"/>
    </row>
    <row r="230" spans="7:39" x14ac:dyDescent="0.25">
      <c r="G230" s="93"/>
      <c r="H230" s="93"/>
      <c r="I230" s="93"/>
      <c r="J230" s="93"/>
      <c r="K230" s="93"/>
      <c r="L230" s="93"/>
      <c r="M230" s="93"/>
      <c r="N230" s="93"/>
      <c r="O230" s="93"/>
      <c r="P230" s="93"/>
      <c r="Q230" s="93"/>
      <c r="R230" s="93"/>
      <c r="S230" s="93"/>
      <c r="T230" s="93"/>
      <c r="U230" s="93"/>
      <c r="V230" s="93"/>
      <c r="W230" s="93"/>
      <c r="X230" s="93"/>
      <c r="Y230" s="93"/>
      <c r="Z230" s="93"/>
      <c r="AA230" s="93"/>
      <c r="AB230" s="93"/>
      <c r="AC230" s="93"/>
      <c r="AD230" s="93"/>
      <c r="AE230" s="93"/>
      <c r="AF230" s="93"/>
      <c r="AG230" s="93"/>
      <c r="AH230" s="93"/>
      <c r="AI230" s="93"/>
      <c r="AJ230" s="93"/>
      <c r="AK230" s="93"/>
      <c r="AL230" s="93"/>
      <c r="AM230" s="93"/>
    </row>
    <row r="231" spans="7:39" x14ac:dyDescent="0.25">
      <c r="G231" s="93"/>
      <c r="H231" s="93"/>
      <c r="I231" s="93"/>
      <c r="J231" s="93"/>
      <c r="K231" s="93"/>
      <c r="L231" s="93"/>
      <c r="M231" s="93"/>
      <c r="N231" s="93"/>
      <c r="O231" s="93"/>
      <c r="P231" s="93"/>
      <c r="Q231" s="93"/>
      <c r="R231" s="93"/>
      <c r="S231" s="93"/>
      <c r="T231" s="93"/>
      <c r="U231" s="93"/>
      <c r="V231" s="93"/>
      <c r="W231" s="93"/>
      <c r="X231" s="93"/>
      <c r="Y231" s="93"/>
      <c r="Z231" s="93"/>
      <c r="AA231" s="93"/>
      <c r="AB231" s="93"/>
      <c r="AC231" s="93"/>
      <c r="AD231" s="93"/>
      <c r="AE231" s="93"/>
      <c r="AF231" s="93"/>
      <c r="AG231" s="93"/>
      <c r="AH231" s="93"/>
      <c r="AI231" s="93"/>
      <c r="AJ231" s="93"/>
      <c r="AK231" s="93"/>
      <c r="AL231" s="93"/>
      <c r="AM231" s="93"/>
    </row>
    <row r="232" spans="7:39" x14ac:dyDescent="0.25">
      <c r="G232" s="93"/>
      <c r="H232" s="93"/>
      <c r="I232" s="93"/>
      <c r="J232" s="93"/>
      <c r="K232" s="93"/>
      <c r="L232" s="93"/>
      <c r="M232" s="93"/>
      <c r="N232" s="93"/>
      <c r="O232" s="93"/>
      <c r="P232" s="93"/>
      <c r="Q232" s="93"/>
      <c r="R232" s="93"/>
      <c r="S232" s="93"/>
      <c r="T232" s="93"/>
      <c r="U232" s="93"/>
      <c r="V232" s="93"/>
      <c r="W232" s="93"/>
      <c r="X232" s="93"/>
      <c r="Y232" s="93"/>
      <c r="Z232" s="93"/>
      <c r="AA232" s="93"/>
      <c r="AB232" s="93"/>
      <c r="AC232" s="93"/>
      <c r="AD232" s="93"/>
      <c r="AE232" s="93"/>
      <c r="AF232" s="93"/>
      <c r="AG232" s="93"/>
      <c r="AH232" s="93"/>
      <c r="AI232" s="93"/>
      <c r="AJ232" s="93"/>
      <c r="AK232" s="93"/>
      <c r="AL232" s="93"/>
      <c r="AM232" s="93"/>
    </row>
    <row r="233" spans="7:39" x14ac:dyDescent="0.25"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  <c r="AF233" s="93"/>
      <c r="AG233" s="93"/>
      <c r="AH233" s="93"/>
      <c r="AI233" s="93"/>
      <c r="AJ233" s="93"/>
      <c r="AK233" s="93"/>
      <c r="AL233" s="93"/>
      <c r="AM233" s="93"/>
    </row>
    <row r="234" spans="7:39" x14ac:dyDescent="0.25">
      <c r="G234" s="93"/>
      <c r="H234" s="93"/>
      <c r="I234" s="93"/>
      <c r="J234" s="93"/>
      <c r="K234" s="93"/>
      <c r="L234" s="93"/>
      <c r="M234" s="93"/>
      <c r="N234" s="93"/>
      <c r="O234" s="93"/>
      <c r="P234" s="93"/>
      <c r="Q234" s="93"/>
      <c r="R234" s="93"/>
      <c r="S234" s="93"/>
      <c r="T234" s="93"/>
      <c r="U234" s="93"/>
      <c r="V234" s="93"/>
      <c r="W234" s="93"/>
      <c r="X234" s="93"/>
      <c r="Y234" s="93"/>
      <c r="Z234" s="93"/>
      <c r="AA234" s="93"/>
      <c r="AB234" s="93"/>
      <c r="AC234" s="93"/>
      <c r="AD234" s="93"/>
      <c r="AE234" s="93"/>
      <c r="AF234" s="93"/>
      <c r="AG234" s="93"/>
      <c r="AH234" s="93"/>
      <c r="AI234" s="93"/>
      <c r="AJ234" s="93"/>
      <c r="AK234" s="93"/>
      <c r="AL234" s="93"/>
      <c r="AM234" s="93"/>
    </row>
    <row r="235" spans="7:39" x14ac:dyDescent="0.25">
      <c r="G235" s="93"/>
      <c r="H235" s="93"/>
      <c r="I235" s="93"/>
      <c r="J235" s="93"/>
      <c r="K235" s="93"/>
      <c r="L235" s="93"/>
      <c r="M235" s="93"/>
      <c r="N235" s="93"/>
      <c r="O235" s="93"/>
      <c r="P235" s="93"/>
      <c r="Q235" s="93"/>
      <c r="R235" s="93"/>
      <c r="S235" s="93"/>
      <c r="T235" s="93"/>
      <c r="U235" s="93"/>
      <c r="V235" s="93"/>
      <c r="W235" s="93"/>
      <c r="X235" s="93"/>
      <c r="Y235" s="93"/>
      <c r="Z235" s="93"/>
      <c r="AA235" s="93"/>
      <c r="AB235" s="93"/>
      <c r="AC235" s="93"/>
      <c r="AD235" s="93"/>
      <c r="AE235" s="93"/>
      <c r="AF235" s="93"/>
      <c r="AG235" s="93"/>
      <c r="AH235" s="93"/>
      <c r="AI235" s="93"/>
      <c r="AJ235" s="93"/>
      <c r="AK235" s="93"/>
      <c r="AL235" s="93"/>
      <c r="AM235" s="93"/>
    </row>
    <row r="236" spans="7:39" x14ac:dyDescent="0.25">
      <c r="G236" s="93"/>
      <c r="H236" s="93"/>
      <c r="I236" s="93"/>
      <c r="J236" s="93"/>
      <c r="K236" s="93"/>
      <c r="L236" s="93"/>
      <c r="M236" s="93"/>
      <c r="N236" s="93"/>
      <c r="O236" s="93"/>
      <c r="P236" s="93"/>
      <c r="Q236" s="93"/>
      <c r="R236" s="93"/>
      <c r="S236" s="93"/>
      <c r="T236" s="93"/>
      <c r="U236" s="93"/>
      <c r="V236" s="93"/>
      <c r="W236" s="93"/>
      <c r="X236" s="93"/>
      <c r="Y236" s="93"/>
      <c r="Z236" s="93"/>
      <c r="AA236" s="93"/>
      <c r="AB236" s="93"/>
      <c r="AC236" s="93"/>
      <c r="AD236" s="93"/>
      <c r="AE236" s="93"/>
      <c r="AF236" s="93"/>
      <c r="AG236" s="93"/>
      <c r="AH236" s="93"/>
      <c r="AI236" s="93"/>
      <c r="AJ236" s="93"/>
      <c r="AK236" s="93"/>
      <c r="AL236" s="93"/>
      <c r="AM236" s="93"/>
    </row>
    <row r="237" spans="7:39" x14ac:dyDescent="0.25">
      <c r="G237" s="93"/>
      <c r="H237" s="93"/>
      <c r="I237" s="93"/>
      <c r="J237" s="93"/>
      <c r="K237" s="93"/>
      <c r="L237" s="93"/>
      <c r="M237" s="93"/>
      <c r="N237" s="93"/>
      <c r="O237" s="93"/>
      <c r="P237" s="93"/>
      <c r="Q237" s="93"/>
      <c r="R237" s="93"/>
      <c r="S237" s="93"/>
      <c r="T237" s="93"/>
      <c r="U237" s="93"/>
      <c r="V237" s="93"/>
      <c r="W237" s="93"/>
      <c r="X237" s="93"/>
      <c r="Y237" s="93"/>
      <c r="Z237" s="93"/>
      <c r="AA237" s="93"/>
      <c r="AB237" s="93"/>
      <c r="AC237" s="93"/>
      <c r="AD237" s="93"/>
      <c r="AE237" s="93"/>
      <c r="AF237" s="93"/>
      <c r="AG237" s="93"/>
      <c r="AH237" s="93"/>
      <c r="AI237" s="93"/>
      <c r="AJ237" s="93"/>
      <c r="AK237" s="93"/>
      <c r="AL237" s="93"/>
      <c r="AM237" s="93"/>
    </row>
    <row r="238" spans="7:39" x14ac:dyDescent="0.25">
      <c r="G238" s="93"/>
      <c r="H238" s="93"/>
      <c r="I238" s="93"/>
      <c r="J238" s="93"/>
      <c r="K238" s="93"/>
      <c r="L238" s="93"/>
      <c r="M238" s="93"/>
      <c r="N238" s="93"/>
      <c r="O238" s="93"/>
      <c r="P238" s="93"/>
      <c r="Q238" s="93"/>
      <c r="R238" s="93"/>
      <c r="S238" s="93"/>
      <c r="T238" s="93"/>
      <c r="U238" s="93"/>
      <c r="V238" s="93"/>
      <c r="W238" s="93"/>
      <c r="X238" s="93"/>
      <c r="Y238" s="93"/>
      <c r="Z238" s="93"/>
      <c r="AA238" s="93"/>
      <c r="AB238" s="93"/>
      <c r="AC238" s="93"/>
      <c r="AD238" s="93"/>
      <c r="AE238" s="93"/>
      <c r="AF238" s="93"/>
      <c r="AG238" s="93"/>
      <c r="AH238" s="93"/>
      <c r="AI238" s="93"/>
      <c r="AJ238" s="93"/>
      <c r="AK238" s="93"/>
      <c r="AL238" s="93"/>
      <c r="AM238" s="93"/>
    </row>
    <row r="239" spans="7:39" x14ac:dyDescent="0.25">
      <c r="G239" s="93"/>
      <c r="H239" s="93"/>
      <c r="I239" s="93"/>
      <c r="J239" s="93"/>
      <c r="K239" s="93"/>
      <c r="L239" s="93"/>
      <c r="M239" s="93"/>
      <c r="N239" s="93"/>
      <c r="O239" s="93"/>
      <c r="P239" s="93"/>
      <c r="Q239" s="93"/>
      <c r="R239" s="93"/>
      <c r="S239" s="93"/>
      <c r="T239" s="93"/>
      <c r="U239" s="93"/>
      <c r="V239" s="93"/>
      <c r="W239" s="93"/>
      <c r="X239" s="93"/>
      <c r="Y239" s="93"/>
      <c r="Z239" s="93"/>
      <c r="AA239" s="93"/>
      <c r="AB239" s="93"/>
      <c r="AC239" s="93"/>
      <c r="AD239" s="93"/>
      <c r="AE239" s="93"/>
      <c r="AF239" s="93"/>
      <c r="AG239" s="93"/>
      <c r="AH239" s="93"/>
      <c r="AI239" s="93"/>
      <c r="AJ239" s="93"/>
      <c r="AK239" s="93"/>
      <c r="AL239" s="93"/>
      <c r="AM239" s="93"/>
    </row>
    <row r="240" spans="7:39" x14ac:dyDescent="0.25">
      <c r="G240" s="93"/>
      <c r="H240" s="93"/>
      <c r="I240" s="93"/>
      <c r="J240" s="93"/>
      <c r="K240" s="93"/>
      <c r="L240" s="93"/>
      <c r="M240" s="93"/>
      <c r="N240" s="93"/>
      <c r="O240" s="93"/>
      <c r="P240" s="93"/>
      <c r="Q240" s="93"/>
      <c r="R240" s="93"/>
      <c r="S240" s="93"/>
      <c r="T240" s="93"/>
      <c r="U240" s="93"/>
      <c r="V240" s="93"/>
      <c r="W240" s="93"/>
      <c r="X240" s="93"/>
      <c r="Y240" s="93"/>
      <c r="Z240" s="93"/>
      <c r="AA240" s="93"/>
      <c r="AB240" s="93"/>
      <c r="AC240" s="93"/>
      <c r="AD240" s="93"/>
      <c r="AE240" s="93"/>
      <c r="AF240" s="93"/>
      <c r="AG240" s="93"/>
      <c r="AH240" s="93"/>
      <c r="AI240" s="93"/>
      <c r="AJ240" s="93"/>
      <c r="AK240" s="93"/>
      <c r="AL240" s="93"/>
      <c r="AM240" s="93"/>
    </row>
    <row r="241" spans="7:39" x14ac:dyDescent="0.25">
      <c r="G241" s="93"/>
      <c r="H241" s="93"/>
      <c r="I241" s="93"/>
      <c r="J241" s="93"/>
      <c r="K241" s="93"/>
      <c r="L241" s="93"/>
      <c r="M241" s="93"/>
      <c r="N241" s="93"/>
      <c r="O241" s="93"/>
      <c r="P241" s="93"/>
      <c r="Q241" s="93"/>
      <c r="R241" s="93"/>
      <c r="S241" s="93"/>
      <c r="T241" s="93"/>
      <c r="U241" s="93"/>
      <c r="V241" s="93"/>
      <c r="W241" s="93"/>
      <c r="X241" s="93"/>
      <c r="Y241" s="93"/>
      <c r="Z241" s="93"/>
      <c r="AA241" s="93"/>
      <c r="AB241" s="93"/>
      <c r="AC241" s="93"/>
      <c r="AD241" s="93"/>
      <c r="AE241" s="93"/>
      <c r="AF241" s="93"/>
      <c r="AG241" s="93"/>
      <c r="AH241" s="93"/>
      <c r="AI241" s="93"/>
      <c r="AJ241" s="93"/>
      <c r="AK241" s="93"/>
      <c r="AL241" s="93"/>
      <c r="AM241" s="93"/>
    </row>
    <row r="242" spans="7:39" x14ac:dyDescent="0.25">
      <c r="G242" s="93"/>
      <c r="H242" s="93"/>
      <c r="I242" s="93"/>
      <c r="J242" s="93"/>
      <c r="K242" s="93"/>
      <c r="L242" s="93"/>
      <c r="M242" s="93"/>
      <c r="N242" s="93"/>
      <c r="O242" s="93"/>
      <c r="P242" s="93"/>
      <c r="Q242" s="93"/>
      <c r="R242" s="93"/>
      <c r="S242" s="93"/>
      <c r="T242" s="93"/>
      <c r="U242" s="93"/>
      <c r="V242" s="93"/>
      <c r="W242" s="93"/>
      <c r="X242" s="93"/>
      <c r="Y242" s="93"/>
      <c r="Z242" s="93"/>
      <c r="AA242" s="93"/>
      <c r="AB242" s="93"/>
      <c r="AC242" s="93"/>
      <c r="AD242" s="93"/>
      <c r="AE242" s="93"/>
      <c r="AF242" s="93"/>
      <c r="AG242" s="93"/>
      <c r="AH242" s="93"/>
      <c r="AI242" s="93"/>
      <c r="AJ242" s="93"/>
      <c r="AK242" s="93"/>
      <c r="AL242" s="93"/>
      <c r="AM242" s="93"/>
    </row>
    <row r="243" spans="7:39" x14ac:dyDescent="0.25">
      <c r="G243" s="93"/>
      <c r="H243" s="93"/>
      <c r="I243" s="93"/>
      <c r="J243" s="93"/>
      <c r="K243" s="93"/>
      <c r="L243" s="93"/>
      <c r="M243" s="93"/>
      <c r="N243" s="93"/>
      <c r="O243" s="93"/>
      <c r="P243" s="93"/>
      <c r="Q243" s="93"/>
      <c r="R243" s="93"/>
      <c r="S243" s="93"/>
      <c r="T243" s="93"/>
      <c r="U243" s="93"/>
      <c r="V243" s="93"/>
      <c r="W243" s="93"/>
      <c r="X243" s="93"/>
      <c r="Y243" s="93"/>
      <c r="Z243" s="93"/>
      <c r="AA243" s="93"/>
      <c r="AB243" s="93"/>
      <c r="AC243" s="93"/>
      <c r="AD243" s="93"/>
      <c r="AE243" s="93"/>
      <c r="AF243" s="93"/>
      <c r="AG243" s="93"/>
      <c r="AH243" s="93"/>
      <c r="AI243" s="93"/>
      <c r="AJ243" s="93"/>
      <c r="AK243" s="93"/>
      <c r="AL243" s="93"/>
      <c r="AM243" s="93"/>
    </row>
    <row r="244" spans="7:39" x14ac:dyDescent="0.25">
      <c r="G244" s="93"/>
      <c r="H244" s="93"/>
      <c r="I244" s="93"/>
      <c r="J244" s="93"/>
      <c r="K244" s="93"/>
      <c r="L244" s="93"/>
      <c r="M244" s="93"/>
      <c r="N244" s="93"/>
      <c r="O244" s="93"/>
      <c r="P244" s="93"/>
      <c r="Q244" s="93"/>
      <c r="R244" s="93"/>
      <c r="S244" s="93"/>
      <c r="T244" s="93"/>
      <c r="U244" s="93"/>
      <c r="V244" s="93"/>
      <c r="W244" s="93"/>
      <c r="X244" s="93"/>
      <c r="Y244" s="93"/>
      <c r="Z244" s="93"/>
      <c r="AA244" s="93"/>
      <c r="AB244" s="93"/>
      <c r="AC244" s="93"/>
      <c r="AD244" s="93"/>
      <c r="AE244" s="93"/>
      <c r="AF244" s="93"/>
      <c r="AG244" s="93"/>
      <c r="AH244" s="93"/>
      <c r="AI244" s="93"/>
      <c r="AJ244" s="93"/>
      <c r="AK244" s="93"/>
      <c r="AL244" s="93"/>
      <c r="AM244" s="93"/>
    </row>
    <row r="245" spans="7:39" x14ac:dyDescent="0.25">
      <c r="G245" s="93"/>
      <c r="H245" s="93"/>
      <c r="I245" s="93"/>
      <c r="J245" s="93"/>
      <c r="K245" s="93"/>
      <c r="L245" s="93"/>
      <c r="M245" s="93"/>
      <c r="N245" s="93"/>
      <c r="O245" s="93"/>
      <c r="P245" s="93"/>
      <c r="Q245" s="93"/>
      <c r="R245" s="93"/>
      <c r="S245" s="93"/>
      <c r="T245" s="93"/>
      <c r="U245" s="93"/>
      <c r="V245" s="93"/>
      <c r="W245" s="93"/>
      <c r="X245" s="93"/>
      <c r="Y245" s="93"/>
      <c r="Z245" s="93"/>
      <c r="AA245" s="93"/>
      <c r="AB245" s="93"/>
      <c r="AC245" s="93"/>
      <c r="AD245" s="93"/>
      <c r="AE245" s="93"/>
      <c r="AF245" s="93"/>
      <c r="AG245" s="93"/>
      <c r="AH245" s="93"/>
      <c r="AI245" s="93"/>
      <c r="AJ245" s="93"/>
      <c r="AK245" s="93"/>
      <c r="AL245" s="93"/>
      <c r="AM245" s="93"/>
    </row>
    <row r="246" spans="7:39" x14ac:dyDescent="0.25">
      <c r="G246" s="93"/>
      <c r="H246" s="93"/>
      <c r="I246" s="93"/>
      <c r="J246" s="93"/>
      <c r="K246" s="93"/>
      <c r="L246" s="93"/>
      <c r="M246" s="93"/>
      <c r="N246" s="93"/>
      <c r="O246" s="93"/>
      <c r="P246" s="93"/>
      <c r="Q246" s="93"/>
      <c r="R246" s="93"/>
      <c r="S246" s="93"/>
      <c r="T246" s="93"/>
      <c r="U246" s="93"/>
      <c r="V246" s="93"/>
      <c r="W246" s="93"/>
      <c r="X246" s="93"/>
      <c r="Y246" s="93"/>
      <c r="Z246" s="93"/>
      <c r="AA246" s="93"/>
      <c r="AB246" s="93"/>
      <c r="AC246" s="93"/>
      <c r="AD246" s="93"/>
      <c r="AE246" s="93"/>
      <c r="AF246" s="93"/>
      <c r="AG246" s="93"/>
      <c r="AH246" s="93"/>
      <c r="AI246" s="93"/>
      <c r="AJ246" s="93"/>
      <c r="AK246" s="93"/>
      <c r="AL246" s="93"/>
      <c r="AM246" s="93"/>
    </row>
    <row r="247" spans="7:39" x14ac:dyDescent="0.25">
      <c r="G247" s="93"/>
      <c r="H247" s="93"/>
      <c r="I247" s="93"/>
      <c r="J247" s="93"/>
      <c r="K247" s="93"/>
      <c r="L247" s="93"/>
      <c r="M247" s="93"/>
      <c r="N247" s="93"/>
      <c r="O247" s="93"/>
      <c r="P247" s="93"/>
      <c r="Q247" s="93"/>
      <c r="R247" s="93"/>
      <c r="S247" s="93"/>
      <c r="T247" s="93"/>
      <c r="U247" s="93"/>
      <c r="V247" s="93"/>
      <c r="W247" s="93"/>
      <c r="X247" s="93"/>
      <c r="Y247" s="93"/>
      <c r="Z247" s="93"/>
      <c r="AA247" s="93"/>
      <c r="AB247" s="93"/>
      <c r="AC247" s="93"/>
      <c r="AD247" s="93"/>
      <c r="AE247" s="93"/>
      <c r="AF247" s="93"/>
      <c r="AG247" s="93"/>
      <c r="AH247" s="93"/>
      <c r="AI247" s="93"/>
      <c r="AJ247" s="93"/>
      <c r="AK247" s="93"/>
      <c r="AL247" s="93"/>
      <c r="AM247" s="93"/>
    </row>
    <row r="248" spans="7:39" x14ac:dyDescent="0.25">
      <c r="G248" s="93"/>
      <c r="H248" s="93"/>
      <c r="I248" s="93"/>
      <c r="J248" s="93"/>
      <c r="K248" s="93"/>
      <c r="L248" s="93"/>
      <c r="M248" s="93"/>
      <c r="N248" s="93"/>
      <c r="O248" s="93"/>
      <c r="P248" s="93"/>
      <c r="Q248" s="93"/>
      <c r="R248" s="93"/>
      <c r="S248" s="93"/>
      <c r="T248" s="93"/>
      <c r="U248" s="93"/>
      <c r="V248" s="93"/>
      <c r="W248" s="93"/>
      <c r="X248" s="93"/>
      <c r="Y248" s="93"/>
      <c r="Z248" s="93"/>
      <c r="AA248" s="93"/>
      <c r="AB248" s="93"/>
      <c r="AC248" s="93"/>
      <c r="AD248" s="93"/>
      <c r="AE248" s="93"/>
      <c r="AF248" s="93"/>
      <c r="AG248" s="93"/>
      <c r="AH248" s="93"/>
      <c r="AI248" s="93"/>
      <c r="AJ248" s="93"/>
      <c r="AK248" s="93"/>
      <c r="AL248" s="93"/>
      <c r="AM248" s="93"/>
    </row>
    <row r="249" spans="7:39" x14ac:dyDescent="0.25">
      <c r="G249" s="93"/>
      <c r="H249" s="93"/>
      <c r="I249" s="93"/>
      <c r="J249" s="93"/>
      <c r="K249" s="93"/>
      <c r="L249" s="93"/>
      <c r="M249" s="93"/>
      <c r="N249" s="93"/>
      <c r="O249" s="93"/>
      <c r="P249" s="93"/>
      <c r="Q249" s="93"/>
      <c r="R249" s="93"/>
      <c r="S249" s="93"/>
      <c r="T249" s="93"/>
      <c r="U249" s="93"/>
      <c r="V249" s="93"/>
      <c r="W249" s="93"/>
      <c r="X249" s="93"/>
      <c r="Y249" s="93"/>
      <c r="Z249" s="93"/>
      <c r="AA249" s="93"/>
      <c r="AB249" s="93"/>
      <c r="AC249" s="93"/>
      <c r="AD249" s="93"/>
      <c r="AE249" s="93"/>
      <c r="AF249" s="93"/>
      <c r="AG249" s="93"/>
      <c r="AH249" s="93"/>
      <c r="AI249" s="93"/>
      <c r="AJ249" s="93"/>
      <c r="AK249" s="93"/>
      <c r="AL249" s="93"/>
      <c r="AM249" s="93"/>
    </row>
    <row r="250" spans="7:39" x14ac:dyDescent="0.25">
      <c r="G250" s="93"/>
      <c r="H250" s="93"/>
      <c r="I250" s="93"/>
      <c r="J250" s="93"/>
      <c r="K250" s="93"/>
      <c r="L250" s="93"/>
      <c r="M250" s="93"/>
      <c r="N250" s="93"/>
      <c r="O250" s="93"/>
      <c r="P250" s="93"/>
      <c r="Q250" s="93"/>
      <c r="R250" s="93"/>
      <c r="S250" s="93"/>
      <c r="T250" s="93"/>
      <c r="U250" s="93"/>
      <c r="V250" s="93"/>
      <c r="W250" s="93"/>
      <c r="X250" s="93"/>
      <c r="Y250" s="93"/>
      <c r="Z250" s="93"/>
      <c r="AA250" s="93"/>
      <c r="AB250" s="93"/>
      <c r="AC250" s="93"/>
      <c r="AD250" s="93"/>
      <c r="AE250" s="93"/>
      <c r="AF250" s="93"/>
      <c r="AG250" s="93"/>
      <c r="AH250" s="93"/>
      <c r="AI250" s="93"/>
      <c r="AJ250" s="93"/>
      <c r="AK250" s="93"/>
      <c r="AL250" s="93"/>
      <c r="AM250" s="93"/>
    </row>
    <row r="251" spans="7:39" x14ac:dyDescent="0.25">
      <c r="G251" s="93"/>
      <c r="H251" s="93"/>
      <c r="I251" s="93"/>
      <c r="J251" s="93"/>
      <c r="K251" s="93"/>
      <c r="L251" s="93"/>
      <c r="M251" s="93"/>
      <c r="N251" s="93"/>
      <c r="O251" s="93"/>
      <c r="P251" s="93"/>
      <c r="Q251" s="93"/>
      <c r="R251" s="93"/>
      <c r="S251" s="93"/>
      <c r="T251" s="93"/>
      <c r="U251" s="93"/>
      <c r="V251" s="93"/>
      <c r="W251" s="93"/>
      <c r="X251" s="93"/>
      <c r="Y251" s="93"/>
      <c r="Z251" s="93"/>
      <c r="AA251" s="93"/>
      <c r="AB251" s="93"/>
      <c r="AC251" s="93"/>
      <c r="AD251" s="93"/>
      <c r="AE251" s="93"/>
      <c r="AF251" s="93"/>
      <c r="AG251" s="93"/>
      <c r="AH251" s="93"/>
      <c r="AI251" s="93"/>
      <c r="AJ251" s="93"/>
      <c r="AK251" s="93"/>
      <c r="AL251" s="93"/>
      <c r="AM251" s="93"/>
    </row>
    <row r="252" spans="7:39" x14ac:dyDescent="0.25">
      <c r="G252" s="93"/>
      <c r="H252" s="93"/>
      <c r="I252" s="93"/>
      <c r="J252" s="93"/>
      <c r="K252" s="93"/>
      <c r="L252" s="93"/>
      <c r="M252" s="93"/>
      <c r="N252" s="93"/>
      <c r="O252" s="93"/>
      <c r="P252" s="93"/>
      <c r="Q252" s="93"/>
      <c r="R252" s="93"/>
      <c r="S252" s="93"/>
      <c r="T252" s="93"/>
      <c r="U252" s="93"/>
      <c r="V252" s="93"/>
      <c r="W252" s="93"/>
      <c r="X252" s="93"/>
      <c r="Y252" s="93"/>
      <c r="Z252" s="93"/>
      <c r="AA252" s="93"/>
      <c r="AB252" s="93"/>
      <c r="AC252" s="93"/>
      <c r="AD252" s="93"/>
      <c r="AE252" s="93"/>
      <c r="AF252" s="93"/>
      <c r="AG252" s="93"/>
      <c r="AH252" s="93"/>
      <c r="AI252" s="93"/>
      <c r="AJ252" s="93"/>
      <c r="AK252" s="93"/>
      <c r="AL252" s="93"/>
      <c r="AM252" s="93"/>
    </row>
    <row r="253" spans="7:39" x14ac:dyDescent="0.25">
      <c r="G253" s="93"/>
      <c r="H253" s="93"/>
      <c r="I253" s="93"/>
      <c r="J253" s="93"/>
      <c r="K253" s="93"/>
      <c r="L253" s="93"/>
      <c r="M253" s="93"/>
      <c r="N253" s="93"/>
      <c r="O253" s="93"/>
      <c r="P253" s="93"/>
      <c r="Q253" s="93"/>
      <c r="R253" s="93"/>
      <c r="S253" s="93"/>
      <c r="T253" s="93"/>
      <c r="U253" s="93"/>
      <c r="V253" s="93"/>
      <c r="W253" s="93"/>
      <c r="X253" s="93"/>
      <c r="Y253" s="93"/>
      <c r="Z253" s="93"/>
      <c r="AA253" s="93"/>
      <c r="AB253" s="93"/>
      <c r="AC253" s="93"/>
      <c r="AD253" s="93"/>
      <c r="AE253" s="93"/>
      <c r="AF253" s="93"/>
      <c r="AG253" s="93"/>
      <c r="AH253" s="93"/>
      <c r="AI253" s="93"/>
      <c r="AJ253" s="93"/>
      <c r="AK253" s="93"/>
      <c r="AL253" s="93"/>
      <c r="AM253" s="93"/>
    </row>
    <row r="254" spans="7:39" x14ac:dyDescent="0.25">
      <c r="G254" s="93"/>
      <c r="H254" s="93"/>
      <c r="I254" s="93"/>
      <c r="J254" s="93"/>
      <c r="K254" s="93"/>
      <c r="L254" s="93"/>
      <c r="M254" s="93"/>
      <c r="N254" s="93"/>
      <c r="O254" s="93"/>
      <c r="P254" s="93"/>
      <c r="Q254" s="93"/>
      <c r="R254" s="93"/>
      <c r="S254" s="93"/>
      <c r="T254" s="93"/>
      <c r="U254" s="93"/>
      <c r="V254" s="93"/>
      <c r="W254" s="93"/>
      <c r="X254" s="93"/>
      <c r="Y254" s="93"/>
      <c r="Z254" s="93"/>
      <c r="AA254" s="93"/>
      <c r="AB254" s="93"/>
      <c r="AC254" s="93"/>
      <c r="AD254" s="93"/>
      <c r="AE254" s="93"/>
      <c r="AF254" s="93"/>
      <c r="AG254" s="93"/>
      <c r="AH254" s="93"/>
      <c r="AI254" s="93"/>
      <c r="AJ254" s="93"/>
      <c r="AK254" s="93"/>
      <c r="AL254" s="93"/>
      <c r="AM254" s="93"/>
    </row>
    <row r="255" spans="7:39" x14ac:dyDescent="0.25">
      <c r="G255" s="93"/>
      <c r="H255" s="93"/>
      <c r="I255" s="93"/>
      <c r="J255" s="93"/>
      <c r="K255" s="93"/>
      <c r="L255" s="93"/>
      <c r="M255" s="93"/>
      <c r="N255" s="93"/>
      <c r="O255" s="93"/>
      <c r="P255" s="93"/>
      <c r="Q255" s="93"/>
      <c r="R255" s="93"/>
      <c r="S255" s="93"/>
      <c r="T255" s="93"/>
      <c r="U255" s="93"/>
      <c r="V255" s="93"/>
      <c r="W255" s="93"/>
      <c r="X255" s="93"/>
      <c r="Y255" s="93"/>
      <c r="Z255" s="93"/>
      <c r="AA255" s="93"/>
      <c r="AB255" s="93"/>
      <c r="AC255" s="93"/>
      <c r="AD255" s="93"/>
      <c r="AE255" s="93"/>
      <c r="AF255" s="93"/>
      <c r="AG255" s="93"/>
      <c r="AH255" s="93"/>
      <c r="AI255" s="93"/>
      <c r="AJ255" s="93"/>
      <c r="AK255" s="93"/>
      <c r="AL255" s="93"/>
      <c r="AM255" s="93"/>
    </row>
    <row r="256" spans="7:39" x14ac:dyDescent="0.25">
      <c r="G256" s="93"/>
      <c r="H256" s="93"/>
      <c r="I256" s="93"/>
      <c r="J256" s="93"/>
      <c r="K256" s="93"/>
      <c r="L256" s="93"/>
      <c r="M256" s="93"/>
      <c r="N256" s="93"/>
      <c r="O256" s="93"/>
      <c r="P256" s="93"/>
      <c r="Q256" s="93"/>
      <c r="R256" s="93"/>
      <c r="S256" s="93"/>
      <c r="T256" s="93"/>
      <c r="U256" s="93"/>
      <c r="V256" s="93"/>
      <c r="W256" s="93"/>
      <c r="X256" s="93"/>
      <c r="Y256" s="93"/>
      <c r="Z256" s="93"/>
      <c r="AA256" s="93"/>
      <c r="AB256" s="93"/>
      <c r="AC256" s="93"/>
      <c r="AD256" s="93"/>
      <c r="AE256" s="93"/>
      <c r="AF256" s="93"/>
      <c r="AG256" s="93"/>
      <c r="AH256" s="93"/>
      <c r="AI256" s="93"/>
      <c r="AJ256" s="93"/>
      <c r="AK256" s="93"/>
      <c r="AL256" s="93"/>
      <c r="AM256" s="93"/>
    </row>
    <row r="257" spans="7:39" x14ac:dyDescent="0.25">
      <c r="G257" s="93"/>
      <c r="H257" s="93"/>
      <c r="I257" s="93"/>
      <c r="J257" s="93"/>
      <c r="K257" s="93"/>
      <c r="L257" s="93"/>
      <c r="M257" s="93"/>
      <c r="N257" s="93"/>
      <c r="O257" s="93"/>
      <c r="P257" s="93"/>
      <c r="Q257" s="93"/>
      <c r="R257" s="93"/>
      <c r="S257" s="93"/>
      <c r="T257" s="93"/>
      <c r="U257" s="93"/>
      <c r="V257" s="93"/>
      <c r="W257" s="93"/>
      <c r="X257" s="93"/>
      <c r="Y257" s="93"/>
      <c r="Z257" s="93"/>
      <c r="AA257" s="93"/>
      <c r="AB257" s="93"/>
      <c r="AC257" s="93"/>
      <c r="AD257" s="93"/>
      <c r="AE257" s="93"/>
      <c r="AF257" s="93"/>
      <c r="AG257" s="93"/>
      <c r="AH257" s="93"/>
      <c r="AI257" s="93"/>
      <c r="AJ257" s="93"/>
      <c r="AK257" s="93"/>
      <c r="AL257" s="93"/>
      <c r="AM257" s="93"/>
    </row>
    <row r="258" spans="7:39" x14ac:dyDescent="0.25">
      <c r="G258" s="93"/>
      <c r="H258" s="93"/>
      <c r="I258" s="93"/>
      <c r="J258" s="93"/>
      <c r="K258" s="93"/>
      <c r="L258" s="93"/>
      <c r="M258" s="93"/>
      <c r="N258" s="93"/>
      <c r="O258" s="93"/>
      <c r="P258" s="93"/>
      <c r="Q258" s="93"/>
      <c r="R258" s="93"/>
      <c r="S258" s="93"/>
      <c r="T258" s="93"/>
      <c r="U258" s="93"/>
      <c r="V258" s="93"/>
      <c r="W258" s="93"/>
      <c r="X258" s="93"/>
      <c r="Y258" s="93"/>
      <c r="Z258" s="93"/>
      <c r="AA258" s="93"/>
      <c r="AB258" s="93"/>
      <c r="AC258" s="93"/>
      <c r="AD258" s="93"/>
      <c r="AE258" s="93"/>
      <c r="AF258" s="93"/>
      <c r="AG258" s="93"/>
      <c r="AH258" s="93"/>
      <c r="AI258" s="93"/>
      <c r="AJ258" s="93"/>
      <c r="AK258" s="93"/>
      <c r="AL258" s="93"/>
      <c r="AM258" s="93"/>
    </row>
    <row r="259" spans="7:39" x14ac:dyDescent="0.25">
      <c r="G259" s="93"/>
      <c r="H259" s="93"/>
      <c r="I259" s="93"/>
      <c r="J259" s="93"/>
      <c r="K259" s="93"/>
      <c r="L259" s="93"/>
      <c r="M259" s="93"/>
      <c r="N259" s="93"/>
      <c r="O259" s="93"/>
      <c r="P259" s="93"/>
      <c r="Q259" s="93"/>
      <c r="R259" s="93"/>
      <c r="S259" s="93"/>
      <c r="T259" s="93"/>
      <c r="U259" s="93"/>
      <c r="V259" s="93"/>
      <c r="W259" s="93"/>
      <c r="X259" s="93"/>
      <c r="Y259" s="93"/>
      <c r="Z259" s="93"/>
      <c r="AA259" s="93"/>
      <c r="AB259" s="93"/>
      <c r="AC259" s="93"/>
      <c r="AD259" s="93"/>
      <c r="AE259" s="93"/>
      <c r="AF259" s="93"/>
      <c r="AG259" s="93"/>
      <c r="AH259" s="93"/>
      <c r="AI259" s="93"/>
      <c r="AJ259" s="93"/>
      <c r="AK259" s="93"/>
      <c r="AL259" s="93"/>
      <c r="AM259" s="93"/>
    </row>
    <row r="260" spans="7:39" x14ac:dyDescent="0.25">
      <c r="G260" s="93"/>
      <c r="H260" s="93"/>
      <c r="I260" s="93"/>
      <c r="J260" s="93"/>
      <c r="K260" s="93"/>
      <c r="L260" s="93"/>
      <c r="M260" s="93"/>
      <c r="N260" s="93"/>
      <c r="O260" s="93"/>
      <c r="P260" s="93"/>
      <c r="Q260" s="93"/>
      <c r="R260" s="93"/>
      <c r="S260" s="93"/>
      <c r="T260" s="93"/>
      <c r="U260" s="93"/>
      <c r="V260" s="93"/>
      <c r="W260" s="93"/>
      <c r="X260" s="93"/>
      <c r="Y260" s="93"/>
      <c r="Z260" s="93"/>
      <c r="AA260" s="93"/>
      <c r="AB260" s="93"/>
      <c r="AC260" s="93"/>
      <c r="AD260" s="93"/>
      <c r="AE260" s="93"/>
      <c r="AF260" s="93"/>
      <c r="AG260" s="93"/>
      <c r="AH260" s="93"/>
      <c r="AI260" s="93"/>
      <c r="AJ260" s="93"/>
      <c r="AK260" s="93"/>
      <c r="AL260" s="93"/>
      <c r="AM260" s="93"/>
    </row>
    <row r="261" spans="7:39" x14ac:dyDescent="0.25">
      <c r="G261" s="93"/>
      <c r="H261" s="93"/>
      <c r="I261" s="93"/>
      <c r="J261" s="93"/>
      <c r="K261" s="93"/>
      <c r="L261" s="93"/>
      <c r="M261" s="93"/>
      <c r="N261" s="93"/>
      <c r="O261" s="93"/>
      <c r="P261" s="93"/>
      <c r="Q261" s="93"/>
      <c r="R261" s="93"/>
      <c r="S261" s="93"/>
      <c r="T261" s="93"/>
      <c r="U261" s="93"/>
      <c r="V261" s="93"/>
      <c r="W261" s="93"/>
      <c r="X261" s="93"/>
      <c r="Y261" s="93"/>
      <c r="Z261" s="93"/>
      <c r="AA261" s="93"/>
      <c r="AB261" s="93"/>
      <c r="AC261" s="93"/>
      <c r="AD261" s="93"/>
      <c r="AE261" s="93"/>
      <c r="AF261" s="93"/>
      <c r="AG261" s="93"/>
      <c r="AH261" s="93"/>
      <c r="AI261" s="93"/>
      <c r="AJ261" s="93"/>
      <c r="AK261" s="93"/>
      <c r="AL261" s="93"/>
      <c r="AM261" s="93"/>
    </row>
    <row r="262" spans="7:39" x14ac:dyDescent="0.25">
      <c r="G262" s="93"/>
      <c r="H262" s="93"/>
      <c r="I262" s="93"/>
      <c r="J262" s="93"/>
      <c r="K262" s="93"/>
      <c r="L262" s="93"/>
      <c r="M262" s="93"/>
      <c r="N262" s="93"/>
      <c r="O262" s="93"/>
      <c r="P262" s="93"/>
      <c r="Q262" s="93"/>
      <c r="R262" s="93"/>
      <c r="S262" s="93"/>
      <c r="T262" s="93"/>
      <c r="U262" s="93"/>
      <c r="V262" s="93"/>
      <c r="W262" s="93"/>
      <c r="X262" s="93"/>
      <c r="Y262" s="93"/>
      <c r="Z262" s="93"/>
      <c r="AA262" s="93"/>
      <c r="AB262" s="93"/>
      <c r="AC262" s="93"/>
      <c r="AD262" s="93"/>
      <c r="AE262" s="93"/>
      <c r="AF262" s="93"/>
      <c r="AG262" s="93"/>
      <c r="AH262" s="93"/>
      <c r="AI262" s="93"/>
      <c r="AJ262" s="93"/>
      <c r="AK262" s="93"/>
      <c r="AL262" s="93"/>
      <c r="AM262" s="93"/>
    </row>
    <row r="263" spans="7:39" x14ac:dyDescent="0.25">
      <c r="G263" s="93"/>
      <c r="H263" s="93"/>
      <c r="I263" s="93"/>
      <c r="J263" s="93"/>
      <c r="K263" s="93"/>
      <c r="L263" s="93"/>
      <c r="M263" s="93"/>
      <c r="N263" s="93"/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  <c r="Z263" s="93"/>
      <c r="AA263" s="93"/>
      <c r="AB263" s="93"/>
      <c r="AC263" s="93"/>
      <c r="AD263" s="93"/>
      <c r="AE263" s="93"/>
      <c r="AF263" s="93"/>
      <c r="AG263" s="93"/>
      <c r="AH263" s="93"/>
      <c r="AI263" s="93"/>
      <c r="AJ263" s="93"/>
      <c r="AK263" s="93"/>
      <c r="AL263" s="93"/>
      <c r="AM263" s="93"/>
    </row>
    <row r="264" spans="7:39" x14ac:dyDescent="0.25">
      <c r="G264" s="93"/>
      <c r="H264" s="93"/>
      <c r="I264" s="93"/>
      <c r="J264" s="93"/>
      <c r="K264" s="93"/>
      <c r="L264" s="93"/>
      <c r="M264" s="93"/>
      <c r="N264" s="93"/>
      <c r="O264" s="93"/>
      <c r="P264" s="93"/>
      <c r="Q264" s="93"/>
      <c r="R264" s="93"/>
      <c r="S264" s="93"/>
      <c r="T264" s="93"/>
      <c r="U264" s="93"/>
      <c r="V264" s="93"/>
      <c r="W264" s="93"/>
      <c r="X264" s="93"/>
      <c r="Y264" s="93"/>
      <c r="Z264" s="93"/>
      <c r="AA264" s="93"/>
      <c r="AB264" s="93"/>
      <c r="AC264" s="93"/>
      <c r="AD264" s="93"/>
      <c r="AE264" s="93"/>
      <c r="AF264" s="93"/>
      <c r="AG264" s="93"/>
      <c r="AH264" s="93"/>
      <c r="AI264" s="93"/>
      <c r="AJ264" s="93"/>
      <c r="AK264" s="93"/>
      <c r="AL264" s="93"/>
      <c r="AM264" s="93"/>
    </row>
    <row r="265" spans="7:39" x14ac:dyDescent="0.25">
      <c r="G265" s="93"/>
      <c r="H265" s="93"/>
      <c r="I265" s="93"/>
      <c r="J265" s="93"/>
      <c r="K265" s="93"/>
      <c r="L265" s="93"/>
      <c r="M265" s="93"/>
      <c r="N265" s="93"/>
      <c r="O265" s="93"/>
      <c r="P265" s="93"/>
      <c r="Q265" s="93"/>
      <c r="R265" s="93"/>
      <c r="S265" s="93"/>
      <c r="T265" s="93"/>
      <c r="U265" s="93"/>
      <c r="V265" s="93"/>
      <c r="W265" s="93"/>
      <c r="X265" s="93"/>
      <c r="Y265" s="93"/>
      <c r="Z265" s="93"/>
      <c r="AA265" s="93"/>
      <c r="AB265" s="93"/>
      <c r="AC265" s="93"/>
      <c r="AD265" s="93"/>
      <c r="AE265" s="93"/>
      <c r="AF265" s="93"/>
      <c r="AG265" s="93"/>
      <c r="AH265" s="93"/>
      <c r="AI265" s="93"/>
      <c r="AJ265" s="93"/>
      <c r="AK265" s="93"/>
      <c r="AL265" s="93"/>
      <c r="AM265" s="93"/>
    </row>
    <row r="266" spans="7:39" x14ac:dyDescent="0.25">
      <c r="G266" s="93"/>
      <c r="H266" s="93"/>
      <c r="I266" s="93"/>
      <c r="J266" s="93"/>
      <c r="K266" s="93"/>
      <c r="L266" s="93"/>
      <c r="M266" s="93"/>
      <c r="N266" s="93"/>
      <c r="O266" s="93"/>
      <c r="P266" s="93"/>
      <c r="Q266" s="93"/>
      <c r="R266" s="93"/>
      <c r="S266" s="93"/>
      <c r="T266" s="93"/>
      <c r="U266" s="93"/>
      <c r="V266" s="93"/>
      <c r="W266" s="93"/>
      <c r="X266" s="93"/>
      <c r="Y266" s="93"/>
      <c r="Z266" s="93"/>
      <c r="AA266" s="93"/>
      <c r="AB266" s="93"/>
      <c r="AC266" s="93"/>
      <c r="AD266" s="93"/>
      <c r="AE266" s="93"/>
      <c r="AF266" s="93"/>
      <c r="AG266" s="93"/>
      <c r="AH266" s="93"/>
      <c r="AI266" s="93"/>
      <c r="AJ266" s="93"/>
      <c r="AK266" s="93"/>
      <c r="AL266" s="93"/>
      <c r="AM266" s="93"/>
    </row>
    <row r="267" spans="7:39" x14ac:dyDescent="0.25">
      <c r="G267" s="93"/>
      <c r="H267" s="93"/>
      <c r="I267" s="93"/>
      <c r="J267" s="93"/>
      <c r="K267" s="93"/>
      <c r="L267" s="93"/>
      <c r="M267" s="93"/>
      <c r="N267" s="93"/>
      <c r="O267" s="93"/>
      <c r="P267" s="93"/>
      <c r="Q267" s="93"/>
      <c r="R267" s="93"/>
      <c r="S267" s="93"/>
      <c r="T267" s="93"/>
      <c r="U267" s="93"/>
      <c r="V267" s="93"/>
      <c r="W267" s="93"/>
      <c r="X267" s="93"/>
      <c r="Y267" s="93"/>
      <c r="Z267" s="93"/>
      <c r="AA267" s="93"/>
      <c r="AB267" s="93"/>
      <c r="AC267" s="93"/>
      <c r="AD267" s="93"/>
      <c r="AE267" s="93"/>
      <c r="AF267" s="93"/>
      <c r="AG267" s="93"/>
      <c r="AH267" s="93"/>
      <c r="AI267" s="93"/>
      <c r="AJ267" s="93"/>
      <c r="AK267" s="93"/>
      <c r="AL267" s="93"/>
      <c r="AM267" s="93"/>
    </row>
    <row r="268" spans="7:39" x14ac:dyDescent="0.25">
      <c r="G268" s="93"/>
      <c r="H268" s="93"/>
      <c r="I268" s="93"/>
      <c r="J268" s="93"/>
      <c r="K268" s="93"/>
      <c r="L268" s="93"/>
      <c r="M268" s="93"/>
      <c r="N268" s="93"/>
      <c r="O268" s="93"/>
      <c r="P268" s="93"/>
      <c r="Q268" s="93"/>
      <c r="R268" s="93"/>
      <c r="S268" s="93"/>
      <c r="T268" s="93"/>
      <c r="U268" s="93"/>
      <c r="V268" s="93"/>
      <c r="W268" s="93"/>
      <c r="X268" s="93"/>
      <c r="Y268" s="93"/>
      <c r="Z268" s="93"/>
      <c r="AA268" s="93"/>
      <c r="AB268" s="93"/>
      <c r="AC268" s="93"/>
      <c r="AD268" s="93"/>
      <c r="AE268" s="93"/>
      <c r="AF268" s="93"/>
      <c r="AG268" s="93"/>
      <c r="AH268" s="93"/>
      <c r="AI268" s="93"/>
      <c r="AJ268" s="93"/>
      <c r="AK268" s="93"/>
      <c r="AL268" s="93"/>
      <c r="AM268" s="93"/>
    </row>
    <row r="269" spans="7:39" x14ac:dyDescent="0.25">
      <c r="G269" s="93"/>
      <c r="H269" s="93"/>
      <c r="I269" s="93"/>
      <c r="J269" s="93"/>
      <c r="K269" s="93"/>
      <c r="L269" s="93"/>
      <c r="M269" s="93"/>
      <c r="N269" s="93"/>
      <c r="O269" s="93"/>
      <c r="P269" s="93"/>
      <c r="Q269" s="93"/>
      <c r="R269" s="93"/>
      <c r="S269" s="93"/>
      <c r="T269" s="93"/>
      <c r="U269" s="93"/>
      <c r="V269" s="93"/>
      <c r="W269" s="93"/>
      <c r="X269" s="93"/>
      <c r="Y269" s="93"/>
      <c r="Z269" s="93"/>
      <c r="AA269" s="93"/>
      <c r="AB269" s="93"/>
      <c r="AC269" s="93"/>
      <c r="AD269" s="93"/>
      <c r="AE269" s="93"/>
      <c r="AF269" s="93"/>
      <c r="AG269" s="93"/>
      <c r="AH269" s="93"/>
      <c r="AI269" s="93"/>
      <c r="AJ269" s="93"/>
      <c r="AK269" s="93"/>
      <c r="AL269" s="93"/>
      <c r="AM269" s="93"/>
    </row>
    <row r="270" spans="7:39" x14ac:dyDescent="0.25">
      <c r="G270" s="93"/>
      <c r="H270" s="93"/>
      <c r="I270" s="93"/>
      <c r="J270" s="93"/>
      <c r="K270" s="93"/>
      <c r="L270" s="93"/>
      <c r="M270" s="93"/>
      <c r="N270" s="93"/>
      <c r="O270" s="93"/>
      <c r="P270" s="93"/>
      <c r="Q270" s="93"/>
      <c r="R270" s="93"/>
      <c r="S270" s="93"/>
      <c r="T270" s="93"/>
      <c r="U270" s="93"/>
      <c r="V270" s="93"/>
      <c r="W270" s="93"/>
      <c r="X270" s="93"/>
      <c r="Y270" s="93"/>
      <c r="Z270" s="93"/>
      <c r="AA270" s="93"/>
      <c r="AB270" s="93"/>
      <c r="AC270" s="93"/>
      <c r="AD270" s="93"/>
      <c r="AE270" s="93"/>
      <c r="AF270" s="93"/>
      <c r="AG270" s="93"/>
      <c r="AH270" s="93"/>
      <c r="AI270" s="93"/>
      <c r="AJ270" s="93"/>
      <c r="AK270" s="93"/>
      <c r="AL270" s="93"/>
      <c r="AM270" s="93"/>
    </row>
    <row r="271" spans="7:39" x14ac:dyDescent="0.25">
      <c r="G271" s="93"/>
      <c r="H271" s="93"/>
      <c r="I271" s="93"/>
      <c r="J271" s="93"/>
      <c r="K271" s="93"/>
      <c r="L271" s="93"/>
      <c r="M271" s="93"/>
      <c r="N271" s="93"/>
      <c r="O271" s="93"/>
      <c r="P271" s="93"/>
      <c r="Q271" s="93"/>
      <c r="R271" s="93"/>
      <c r="S271" s="93"/>
      <c r="T271" s="93"/>
      <c r="U271" s="93"/>
      <c r="V271" s="93"/>
      <c r="W271" s="93"/>
      <c r="X271" s="93"/>
      <c r="Y271" s="93"/>
      <c r="Z271" s="93"/>
      <c r="AA271" s="93"/>
      <c r="AB271" s="93"/>
      <c r="AC271" s="93"/>
      <c r="AD271" s="93"/>
      <c r="AE271" s="93"/>
      <c r="AF271" s="93"/>
      <c r="AG271" s="93"/>
      <c r="AH271" s="93"/>
      <c r="AI271" s="93"/>
      <c r="AJ271" s="93"/>
      <c r="AK271" s="93"/>
      <c r="AL271" s="93"/>
      <c r="AM271" s="93"/>
    </row>
    <row r="272" spans="7:39" x14ac:dyDescent="0.25">
      <c r="G272" s="93"/>
      <c r="H272" s="93"/>
      <c r="I272" s="93"/>
      <c r="J272" s="93"/>
      <c r="K272" s="93"/>
      <c r="L272" s="93"/>
      <c r="M272" s="93"/>
      <c r="N272" s="93"/>
      <c r="O272" s="93"/>
      <c r="P272" s="93"/>
      <c r="Q272" s="93"/>
      <c r="R272" s="93"/>
      <c r="S272" s="93"/>
      <c r="T272" s="93"/>
      <c r="U272" s="93"/>
      <c r="V272" s="93"/>
      <c r="W272" s="93"/>
      <c r="X272" s="93"/>
      <c r="Y272" s="93"/>
      <c r="Z272" s="93"/>
      <c r="AA272" s="93"/>
      <c r="AB272" s="93"/>
      <c r="AC272" s="93"/>
      <c r="AD272" s="93"/>
      <c r="AE272" s="93"/>
      <c r="AF272" s="93"/>
      <c r="AG272" s="93"/>
      <c r="AH272" s="93"/>
      <c r="AI272" s="93"/>
      <c r="AJ272" s="93"/>
      <c r="AK272" s="93"/>
      <c r="AL272" s="93"/>
      <c r="AM272" s="93"/>
    </row>
    <row r="273" spans="7:39" x14ac:dyDescent="0.25">
      <c r="G273" s="93"/>
      <c r="H273" s="93"/>
      <c r="I273" s="93"/>
      <c r="J273" s="93"/>
      <c r="K273" s="93"/>
      <c r="L273" s="93"/>
      <c r="M273" s="93"/>
      <c r="N273" s="93"/>
      <c r="O273" s="93"/>
      <c r="P273" s="93"/>
      <c r="Q273" s="93"/>
      <c r="R273" s="93"/>
      <c r="S273" s="93"/>
      <c r="T273" s="93"/>
      <c r="U273" s="93"/>
      <c r="V273" s="93"/>
      <c r="W273" s="93"/>
      <c r="X273" s="93"/>
      <c r="Y273" s="93"/>
      <c r="Z273" s="93"/>
      <c r="AA273" s="93"/>
      <c r="AB273" s="93"/>
      <c r="AC273" s="93"/>
      <c r="AD273" s="93"/>
      <c r="AE273" s="93"/>
      <c r="AF273" s="93"/>
      <c r="AG273" s="93"/>
      <c r="AH273" s="93"/>
      <c r="AI273" s="93"/>
      <c r="AJ273" s="93"/>
      <c r="AK273" s="93"/>
      <c r="AL273" s="93"/>
      <c r="AM273" s="93"/>
    </row>
    <row r="274" spans="7:39" x14ac:dyDescent="0.25">
      <c r="G274" s="93"/>
      <c r="H274" s="93"/>
      <c r="I274" s="93"/>
      <c r="J274" s="93"/>
      <c r="K274" s="93"/>
      <c r="L274" s="93"/>
      <c r="M274" s="93"/>
      <c r="N274" s="93"/>
      <c r="O274" s="93"/>
      <c r="P274" s="93"/>
      <c r="Q274" s="93"/>
      <c r="R274" s="93"/>
      <c r="S274" s="93"/>
      <c r="T274" s="93"/>
      <c r="U274" s="93"/>
      <c r="V274" s="93"/>
      <c r="W274" s="93"/>
      <c r="X274" s="93"/>
      <c r="Y274" s="93"/>
      <c r="Z274" s="93"/>
      <c r="AA274" s="93"/>
      <c r="AB274" s="93"/>
      <c r="AC274" s="93"/>
      <c r="AD274" s="93"/>
      <c r="AE274" s="93"/>
      <c r="AF274" s="93"/>
      <c r="AG274" s="93"/>
      <c r="AH274" s="93"/>
      <c r="AI274" s="93"/>
      <c r="AJ274" s="93"/>
      <c r="AK274" s="93"/>
      <c r="AL274" s="93"/>
      <c r="AM274" s="93"/>
    </row>
    <row r="275" spans="7:39" x14ac:dyDescent="0.25">
      <c r="G275" s="93"/>
      <c r="H275" s="93"/>
      <c r="I275" s="93"/>
      <c r="J275" s="93"/>
      <c r="K275" s="93"/>
      <c r="L275" s="93"/>
      <c r="M275" s="93"/>
      <c r="N275" s="93"/>
      <c r="O275" s="93"/>
      <c r="P275" s="93"/>
      <c r="Q275" s="93"/>
      <c r="R275" s="93"/>
      <c r="S275" s="93"/>
      <c r="T275" s="93"/>
      <c r="U275" s="93"/>
      <c r="V275" s="93"/>
      <c r="W275" s="93"/>
      <c r="X275" s="93"/>
      <c r="Y275" s="93"/>
      <c r="Z275" s="93"/>
      <c r="AA275" s="93"/>
      <c r="AB275" s="93"/>
      <c r="AC275" s="93"/>
      <c r="AD275" s="93"/>
      <c r="AE275" s="93"/>
      <c r="AF275" s="93"/>
      <c r="AG275" s="93"/>
      <c r="AH275" s="93"/>
      <c r="AI275" s="93"/>
      <c r="AJ275" s="93"/>
      <c r="AK275" s="93"/>
      <c r="AL275" s="93"/>
      <c r="AM275" s="93"/>
    </row>
    <row r="276" spans="7:39" x14ac:dyDescent="0.25">
      <c r="G276" s="93"/>
      <c r="H276" s="93"/>
      <c r="I276" s="93"/>
      <c r="J276" s="93"/>
      <c r="K276" s="93"/>
      <c r="L276" s="93"/>
      <c r="M276" s="93"/>
      <c r="N276" s="93"/>
      <c r="O276" s="93"/>
      <c r="P276" s="93"/>
      <c r="Q276" s="93"/>
      <c r="R276" s="93"/>
      <c r="S276" s="93"/>
      <c r="T276" s="93"/>
      <c r="U276" s="93"/>
      <c r="V276" s="93"/>
      <c r="W276" s="93"/>
      <c r="X276" s="93"/>
      <c r="Y276" s="93"/>
      <c r="Z276" s="93"/>
      <c r="AA276" s="93"/>
      <c r="AB276" s="93"/>
      <c r="AC276" s="93"/>
      <c r="AD276" s="93"/>
      <c r="AE276" s="93"/>
      <c r="AF276" s="93"/>
      <c r="AG276" s="93"/>
      <c r="AH276" s="93"/>
      <c r="AI276" s="93"/>
      <c r="AJ276" s="93"/>
      <c r="AK276" s="93"/>
      <c r="AL276" s="93"/>
      <c r="AM276" s="93"/>
    </row>
    <row r="277" spans="7:39" x14ac:dyDescent="0.25">
      <c r="G277" s="93"/>
      <c r="H277" s="93"/>
      <c r="I277" s="93"/>
      <c r="J277" s="93"/>
      <c r="K277" s="93"/>
      <c r="L277" s="93"/>
      <c r="M277" s="93"/>
      <c r="N277" s="93"/>
      <c r="O277" s="93"/>
      <c r="P277" s="93"/>
      <c r="Q277" s="93"/>
      <c r="R277" s="93"/>
      <c r="S277" s="93"/>
      <c r="T277" s="93"/>
      <c r="U277" s="93"/>
      <c r="V277" s="93"/>
      <c r="W277" s="93"/>
      <c r="X277" s="93"/>
      <c r="Y277" s="93"/>
      <c r="Z277" s="93"/>
      <c r="AA277" s="93"/>
      <c r="AB277" s="93"/>
      <c r="AC277" s="93"/>
      <c r="AD277" s="93"/>
      <c r="AE277" s="93"/>
      <c r="AF277" s="93"/>
      <c r="AG277" s="93"/>
      <c r="AH277" s="93"/>
      <c r="AI277" s="93"/>
      <c r="AJ277" s="93"/>
      <c r="AK277" s="93"/>
      <c r="AL277" s="93"/>
      <c r="AM277" s="93"/>
    </row>
    <row r="278" spans="7:39" x14ac:dyDescent="0.25">
      <c r="G278" s="93"/>
      <c r="H278" s="93"/>
      <c r="I278" s="93"/>
      <c r="J278" s="93"/>
      <c r="K278" s="93"/>
      <c r="L278" s="93"/>
      <c r="M278" s="93"/>
      <c r="N278" s="93"/>
      <c r="O278" s="93"/>
      <c r="P278" s="93"/>
      <c r="Q278" s="93"/>
      <c r="R278" s="93"/>
      <c r="S278" s="93"/>
      <c r="T278" s="93"/>
      <c r="U278" s="93"/>
      <c r="V278" s="93"/>
      <c r="W278" s="93"/>
      <c r="X278" s="93"/>
      <c r="Y278" s="93"/>
      <c r="Z278" s="93"/>
      <c r="AA278" s="93"/>
      <c r="AB278" s="93"/>
      <c r="AC278" s="93"/>
      <c r="AD278" s="93"/>
      <c r="AE278" s="93"/>
      <c r="AF278" s="93"/>
      <c r="AG278" s="93"/>
      <c r="AH278" s="93"/>
      <c r="AI278" s="93"/>
      <c r="AJ278" s="93"/>
      <c r="AK278" s="93"/>
      <c r="AL278" s="93"/>
      <c r="AM278" s="93"/>
    </row>
    <row r="279" spans="7:39" x14ac:dyDescent="0.25">
      <c r="G279" s="93"/>
      <c r="H279" s="93"/>
      <c r="I279" s="93"/>
      <c r="J279" s="93"/>
      <c r="K279" s="93"/>
      <c r="L279" s="93"/>
      <c r="M279" s="93"/>
      <c r="N279" s="93"/>
      <c r="O279" s="93"/>
      <c r="P279" s="93"/>
      <c r="Q279" s="93"/>
      <c r="R279" s="93"/>
      <c r="S279" s="93"/>
      <c r="T279" s="93"/>
      <c r="U279" s="93"/>
      <c r="V279" s="93"/>
      <c r="W279" s="93"/>
      <c r="X279" s="93"/>
      <c r="Y279" s="93"/>
      <c r="Z279" s="93"/>
      <c r="AA279" s="93"/>
      <c r="AB279" s="93"/>
      <c r="AC279" s="93"/>
      <c r="AD279" s="93"/>
      <c r="AE279" s="93"/>
      <c r="AF279" s="93"/>
      <c r="AG279" s="93"/>
      <c r="AH279" s="93"/>
      <c r="AI279" s="93"/>
      <c r="AJ279" s="93"/>
      <c r="AK279" s="93"/>
      <c r="AL279" s="93"/>
      <c r="AM279" s="93"/>
    </row>
    <row r="280" spans="7:39" x14ac:dyDescent="0.25">
      <c r="G280" s="93"/>
      <c r="H280" s="93"/>
      <c r="I280" s="93"/>
      <c r="J280" s="93"/>
      <c r="K280" s="93"/>
      <c r="L280" s="93"/>
      <c r="M280" s="93"/>
      <c r="N280" s="93"/>
      <c r="O280" s="93"/>
      <c r="P280" s="93"/>
      <c r="Q280" s="93"/>
      <c r="R280" s="93"/>
      <c r="S280" s="93"/>
      <c r="T280" s="93"/>
      <c r="U280" s="93"/>
      <c r="V280" s="93"/>
      <c r="W280" s="93"/>
      <c r="X280" s="93"/>
      <c r="Y280" s="93"/>
      <c r="Z280" s="93"/>
      <c r="AA280" s="93"/>
      <c r="AB280" s="93"/>
      <c r="AC280" s="93"/>
      <c r="AD280" s="93"/>
      <c r="AE280" s="93"/>
      <c r="AF280" s="93"/>
      <c r="AG280" s="93"/>
      <c r="AH280" s="93"/>
      <c r="AI280" s="93"/>
      <c r="AJ280" s="93"/>
      <c r="AK280" s="93"/>
      <c r="AL280" s="93"/>
      <c r="AM280" s="93"/>
    </row>
    <row r="281" spans="7:39" x14ac:dyDescent="0.25">
      <c r="G281" s="93"/>
      <c r="H281" s="93"/>
      <c r="I281" s="93"/>
      <c r="J281" s="93"/>
      <c r="K281" s="93"/>
      <c r="L281" s="93"/>
      <c r="M281" s="93"/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3"/>
      <c r="Y281" s="93"/>
      <c r="Z281" s="93"/>
      <c r="AA281" s="93"/>
      <c r="AB281" s="93"/>
      <c r="AC281" s="93"/>
      <c r="AD281" s="93"/>
      <c r="AE281" s="93"/>
      <c r="AF281" s="93"/>
      <c r="AG281" s="93"/>
      <c r="AH281" s="93"/>
      <c r="AI281" s="93"/>
      <c r="AJ281" s="93"/>
      <c r="AK281" s="93"/>
      <c r="AL281" s="93"/>
      <c r="AM281" s="93"/>
    </row>
    <row r="282" spans="7:39" x14ac:dyDescent="0.25">
      <c r="G282" s="93"/>
      <c r="H282" s="93"/>
      <c r="I282" s="93"/>
      <c r="J282" s="93"/>
      <c r="K282" s="93"/>
      <c r="L282" s="93"/>
      <c r="M282" s="93"/>
      <c r="N282" s="93"/>
      <c r="O282" s="93"/>
      <c r="P282" s="93"/>
      <c r="Q282" s="93"/>
      <c r="R282" s="93"/>
      <c r="S282" s="93"/>
      <c r="T282" s="93"/>
      <c r="U282" s="93"/>
      <c r="V282" s="93"/>
      <c r="W282" s="93"/>
      <c r="X282" s="93"/>
      <c r="Y282" s="93"/>
      <c r="Z282" s="93"/>
      <c r="AA282" s="93"/>
      <c r="AB282" s="93"/>
      <c r="AC282" s="93"/>
      <c r="AD282" s="93"/>
      <c r="AE282" s="93"/>
      <c r="AF282" s="93"/>
      <c r="AG282" s="93"/>
      <c r="AH282" s="93"/>
      <c r="AI282" s="93"/>
      <c r="AJ282" s="93"/>
      <c r="AK282" s="93"/>
      <c r="AL282" s="93"/>
      <c r="AM282" s="93"/>
    </row>
    <row r="283" spans="7:39" x14ac:dyDescent="0.25">
      <c r="G283" s="93"/>
      <c r="H283" s="93"/>
      <c r="I283" s="93"/>
      <c r="J283" s="93"/>
      <c r="K283" s="93"/>
      <c r="L283" s="93"/>
      <c r="M283" s="93"/>
      <c r="N283" s="93"/>
      <c r="O283" s="93"/>
      <c r="P283" s="93"/>
      <c r="Q283" s="93"/>
      <c r="R283" s="93"/>
      <c r="S283" s="93"/>
      <c r="T283" s="93"/>
      <c r="U283" s="93"/>
      <c r="V283" s="93"/>
      <c r="W283" s="93"/>
      <c r="X283" s="93"/>
      <c r="Y283" s="93"/>
      <c r="Z283" s="93"/>
      <c r="AA283" s="93"/>
      <c r="AB283" s="93"/>
      <c r="AC283" s="93"/>
      <c r="AD283" s="93"/>
      <c r="AE283" s="93"/>
      <c r="AF283" s="93"/>
      <c r="AG283" s="93"/>
      <c r="AH283" s="93"/>
      <c r="AI283" s="93"/>
      <c r="AJ283" s="93"/>
      <c r="AK283" s="93"/>
      <c r="AL283" s="93"/>
      <c r="AM283" s="93"/>
    </row>
    <row r="284" spans="7:39" x14ac:dyDescent="0.25">
      <c r="G284" s="93"/>
      <c r="H284" s="93"/>
      <c r="I284" s="93"/>
      <c r="J284" s="93"/>
      <c r="K284" s="93"/>
      <c r="L284" s="93"/>
      <c r="M284" s="93"/>
      <c r="N284" s="93"/>
      <c r="O284" s="93"/>
      <c r="P284" s="93"/>
      <c r="Q284" s="93"/>
      <c r="R284" s="93"/>
      <c r="S284" s="93"/>
      <c r="T284" s="93"/>
      <c r="U284" s="93"/>
      <c r="V284" s="93"/>
      <c r="W284" s="93"/>
      <c r="X284" s="93"/>
      <c r="Y284" s="93"/>
      <c r="Z284" s="93"/>
      <c r="AA284" s="93"/>
      <c r="AB284" s="93"/>
      <c r="AC284" s="93"/>
      <c r="AD284" s="93"/>
      <c r="AE284" s="93"/>
      <c r="AF284" s="93"/>
      <c r="AG284" s="93"/>
      <c r="AH284" s="93"/>
      <c r="AI284" s="93"/>
      <c r="AJ284" s="93"/>
      <c r="AK284" s="93"/>
      <c r="AL284" s="93"/>
      <c r="AM284" s="93"/>
    </row>
    <row r="285" spans="7:39" x14ac:dyDescent="0.25">
      <c r="G285" s="93"/>
      <c r="H285" s="93"/>
      <c r="I285" s="93"/>
      <c r="J285" s="93"/>
      <c r="K285" s="93"/>
      <c r="L285" s="93"/>
      <c r="M285" s="93"/>
      <c r="N285" s="93"/>
      <c r="O285" s="93"/>
      <c r="P285" s="93"/>
      <c r="Q285" s="93"/>
      <c r="R285" s="93"/>
      <c r="S285" s="93"/>
      <c r="T285" s="93"/>
      <c r="U285" s="93"/>
      <c r="V285" s="93"/>
      <c r="W285" s="93"/>
      <c r="X285" s="93"/>
      <c r="Y285" s="93"/>
      <c r="Z285" s="93"/>
      <c r="AA285" s="93"/>
      <c r="AB285" s="93"/>
      <c r="AC285" s="93"/>
      <c r="AD285" s="93"/>
      <c r="AE285" s="93"/>
      <c r="AF285" s="93"/>
      <c r="AG285" s="93"/>
      <c r="AH285" s="93"/>
      <c r="AI285" s="93"/>
      <c r="AJ285" s="93"/>
      <c r="AK285" s="93"/>
      <c r="AL285" s="93"/>
      <c r="AM285" s="93"/>
    </row>
    <row r="286" spans="7:39" x14ac:dyDescent="0.25">
      <c r="G286" s="93"/>
      <c r="H286" s="93"/>
      <c r="I286" s="93"/>
      <c r="J286" s="93"/>
      <c r="K286" s="93"/>
      <c r="L286" s="93"/>
      <c r="M286" s="93"/>
      <c r="N286" s="93"/>
      <c r="O286" s="93"/>
      <c r="P286" s="93"/>
      <c r="Q286" s="93"/>
      <c r="R286" s="93"/>
      <c r="S286" s="93"/>
      <c r="T286" s="93"/>
      <c r="U286" s="93"/>
      <c r="V286" s="93"/>
      <c r="W286" s="93"/>
      <c r="X286" s="93"/>
      <c r="Y286" s="93"/>
      <c r="Z286" s="93"/>
      <c r="AA286" s="93"/>
      <c r="AB286" s="93"/>
      <c r="AC286" s="93"/>
      <c r="AD286" s="93"/>
      <c r="AE286" s="93"/>
      <c r="AF286" s="93"/>
      <c r="AG286" s="93"/>
      <c r="AH286" s="93"/>
      <c r="AI286" s="93"/>
      <c r="AJ286" s="93"/>
      <c r="AK286" s="93"/>
      <c r="AL286" s="93"/>
      <c r="AM286" s="93"/>
    </row>
    <row r="287" spans="7:39" x14ac:dyDescent="0.25">
      <c r="G287" s="93"/>
      <c r="H287" s="93"/>
      <c r="I287" s="93"/>
      <c r="J287" s="93"/>
      <c r="K287" s="93"/>
      <c r="L287" s="93"/>
      <c r="M287" s="93"/>
      <c r="N287" s="93"/>
      <c r="O287" s="93"/>
      <c r="P287" s="93"/>
      <c r="Q287" s="93"/>
      <c r="R287" s="93"/>
      <c r="S287" s="93"/>
      <c r="T287" s="93"/>
      <c r="U287" s="93"/>
      <c r="V287" s="93"/>
      <c r="W287" s="93"/>
      <c r="X287" s="93"/>
      <c r="Y287" s="93"/>
      <c r="Z287" s="93"/>
      <c r="AA287" s="93"/>
      <c r="AB287" s="93"/>
      <c r="AC287" s="93"/>
      <c r="AD287" s="93"/>
      <c r="AE287" s="93"/>
      <c r="AF287" s="93"/>
      <c r="AG287" s="93"/>
      <c r="AH287" s="93"/>
      <c r="AI287" s="93"/>
      <c r="AJ287" s="93"/>
      <c r="AK287" s="93"/>
      <c r="AL287" s="93"/>
      <c r="AM287" s="93"/>
    </row>
    <row r="288" spans="7:39" x14ac:dyDescent="0.25">
      <c r="G288" s="93"/>
      <c r="H288" s="93"/>
      <c r="I288" s="93"/>
      <c r="J288" s="93"/>
      <c r="K288" s="93"/>
      <c r="L288" s="93"/>
      <c r="M288" s="93"/>
      <c r="N288" s="93"/>
      <c r="O288" s="93"/>
      <c r="P288" s="93"/>
      <c r="Q288" s="93"/>
      <c r="R288" s="93"/>
      <c r="S288" s="93"/>
      <c r="T288" s="93"/>
      <c r="U288" s="93"/>
      <c r="V288" s="93"/>
      <c r="W288" s="93"/>
      <c r="X288" s="93"/>
      <c r="Y288" s="93"/>
      <c r="Z288" s="93"/>
      <c r="AA288" s="93"/>
      <c r="AB288" s="93"/>
      <c r="AC288" s="93"/>
      <c r="AD288" s="93"/>
      <c r="AE288" s="93"/>
      <c r="AF288" s="93"/>
      <c r="AG288" s="93"/>
      <c r="AH288" s="93"/>
      <c r="AI288" s="93"/>
      <c r="AJ288" s="93"/>
      <c r="AK288" s="93"/>
      <c r="AL288" s="93"/>
      <c r="AM288" s="93"/>
    </row>
    <row r="289" spans="7:39" x14ac:dyDescent="0.25">
      <c r="G289" s="93"/>
      <c r="H289" s="93"/>
      <c r="I289" s="93"/>
      <c r="J289" s="93"/>
      <c r="K289" s="93"/>
      <c r="L289" s="93"/>
      <c r="M289" s="93"/>
      <c r="N289" s="93"/>
      <c r="O289" s="93"/>
      <c r="P289" s="93"/>
      <c r="Q289" s="93"/>
      <c r="R289" s="93"/>
      <c r="S289" s="93"/>
      <c r="T289" s="93"/>
      <c r="U289" s="93"/>
      <c r="V289" s="93"/>
      <c r="W289" s="93"/>
      <c r="X289" s="93"/>
      <c r="Y289" s="93"/>
      <c r="Z289" s="93"/>
      <c r="AA289" s="93"/>
      <c r="AB289" s="93"/>
      <c r="AC289" s="93"/>
      <c r="AD289" s="93"/>
      <c r="AE289" s="93"/>
      <c r="AF289" s="93"/>
      <c r="AG289" s="93"/>
      <c r="AH289" s="93"/>
      <c r="AI289" s="93"/>
      <c r="AJ289" s="93"/>
      <c r="AK289" s="93"/>
      <c r="AL289" s="93"/>
      <c r="AM289" s="93"/>
    </row>
    <row r="290" spans="7:39" x14ac:dyDescent="0.25">
      <c r="G290" s="93"/>
      <c r="H290" s="93"/>
      <c r="I290" s="93"/>
      <c r="J290" s="93"/>
      <c r="K290" s="93"/>
      <c r="L290" s="93"/>
      <c r="M290" s="93"/>
      <c r="N290" s="93"/>
      <c r="O290" s="93"/>
      <c r="P290" s="93"/>
      <c r="Q290" s="93"/>
      <c r="R290" s="93"/>
      <c r="S290" s="93"/>
      <c r="T290" s="93"/>
      <c r="U290" s="93"/>
      <c r="V290" s="93"/>
      <c r="W290" s="93"/>
      <c r="X290" s="93"/>
      <c r="Y290" s="93"/>
      <c r="Z290" s="93"/>
      <c r="AA290" s="93"/>
      <c r="AB290" s="93"/>
      <c r="AC290" s="93"/>
      <c r="AD290" s="93"/>
      <c r="AE290" s="93"/>
      <c r="AF290" s="93"/>
      <c r="AG290" s="93"/>
      <c r="AH290" s="93"/>
      <c r="AI290" s="93"/>
      <c r="AJ290" s="93"/>
      <c r="AK290" s="93"/>
      <c r="AL290" s="93"/>
      <c r="AM290" s="93"/>
    </row>
    <row r="291" spans="7:39" x14ac:dyDescent="0.25">
      <c r="G291" s="93"/>
      <c r="H291" s="93"/>
      <c r="I291" s="93"/>
      <c r="J291" s="93"/>
      <c r="K291" s="93"/>
      <c r="L291" s="93"/>
      <c r="M291" s="93"/>
      <c r="N291" s="93"/>
      <c r="O291" s="93"/>
      <c r="P291" s="93"/>
      <c r="Q291" s="93"/>
      <c r="R291" s="93"/>
      <c r="S291" s="93"/>
      <c r="T291" s="93"/>
      <c r="U291" s="93"/>
      <c r="V291" s="93"/>
      <c r="W291" s="93"/>
      <c r="X291" s="93"/>
      <c r="Y291" s="93"/>
      <c r="Z291" s="93"/>
      <c r="AA291" s="93"/>
      <c r="AB291" s="93"/>
      <c r="AC291" s="93"/>
      <c r="AD291" s="93"/>
      <c r="AE291" s="93"/>
      <c r="AF291" s="93"/>
      <c r="AG291" s="93"/>
      <c r="AH291" s="93"/>
      <c r="AI291" s="93"/>
      <c r="AJ291" s="93"/>
      <c r="AK291" s="93"/>
      <c r="AL291" s="93"/>
      <c r="AM291" s="93"/>
    </row>
    <row r="292" spans="7:39" x14ac:dyDescent="0.25">
      <c r="G292" s="93"/>
      <c r="H292" s="93"/>
      <c r="I292" s="93"/>
      <c r="J292" s="93"/>
      <c r="K292" s="93"/>
      <c r="L292" s="93"/>
      <c r="M292" s="93"/>
      <c r="N292" s="93"/>
      <c r="O292" s="93"/>
      <c r="P292" s="93"/>
      <c r="Q292" s="93"/>
      <c r="R292" s="93"/>
      <c r="S292" s="93"/>
      <c r="T292" s="93"/>
      <c r="U292" s="93"/>
      <c r="V292" s="93"/>
      <c r="W292" s="93"/>
      <c r="X292" s="93"/>
      <c r="Y292" s="93"/>
      <c r="Z292" s="93"/>
      <c r="AA292" s="93"/>
      <c r="AB292" s="93"/>
      <c r="AC292" s="93"/>
      <c r="AD292" s="93"/>
      <c r="AE292" s="93"/>
      <c r="AF292" s="93"/>
      <c r="AG292" s="93"/>
      <c r="AH292" s="93"/>
      <c r="AI292" s="93"/>
      <c r="AJ292" s="93"/>
      <c r="AK292" s="93"/>
      <c r="AL292" s="93"/>
      <c r="AM292" s="93"/>
    </row>
    <row r="293" spans="7:39" x14ac:dyDescent="0.25">
      <c r="G293" s="93"/>
      <c r="H293" s="93"/>
      <c r="I293" s="93"/>
      <c r="J293" s="93"/>
      <c r="K293" s="93"/>
      <c r="L293" s="93"/>
      <c r="M293" s="93"/>
      <c r="N293" s="93"/>
      <c r="O293" s="93"/>
      <c r="P293" s="93"/>
      <c r="Q293" s="93"/>
      <c r="R293" s="93"/>
      <c r="S293" s="93"/>
      <c r="T293" s="93"/>
      <c r="U293" s="93"/>
      <c r="V293" s="93"/>
      <c r="W293" s="93"/>
      <c r="X293" s="93"/>
      <c r="Y293" s="93"/>
      <c r="Z293" s="93"/>
      <c r="AA293" s="93"/>
      <c r="AB293" s="93"/>
      <c r="AC293" s="93"/>
      <c r="AD293" s="93"/>
      <c r="AE293" s="93"/>
      <c r="AF293" s="93"/>
      <c r="AG293" s="93"/>
      <c r="AH293" s="93"/>
      <c r="AI293" s="93"/>
      <c r="AJ293" s="93"/>
      <c r="AK293" s="93"/>
      <c r="AL293" s="93"/>
      <c r="AM293" s="93"/>
    </row>
    <row r="294" spans="7:39" x14ac:dyDescent="0.25">
      <c r="G294" s="93"/>
      <c r="H294" s="93"/>
      <c r="I294" s="93"/>
      <c r="J294" s="93"/>
      <c r="K294" s="93"/>
      <c r="L294" s="93"/>
      <c r="M294" s="93"/>
      <c r="N294" s="93"/>
      <c r="O294" s="93"/>
      <c r="P294" s="93"/>
      <c r="Q294" s="93"/>
      <c r="R294" s="93"/>
      <c r="S294" s="93"/>
      <c r="T294" s="93"/>
      <c r="U294" s="93"/>
      <c r="V294" s="93"/>
      <c r="W294" s="93"/>
      <c r="X294" s="93"/>
      <c r="Y294" s="93"/>
      <c r="Z294" s="93"/>
      <c r="AA294" s="93"/>
      <c r="AB294" s="93"/>
      <c r="AC294" s="93"/>
      <c r="AD294" s="93"/>
      <c r="AE294" s="93"/>
      <c r="AF294" s="93"/>
      <c r="AG294" s="93"/>
      <c r="AH294" s="93"/>
      <c r="AI294" s="93"/>
      <c r="AJ294" s="93"/>
      <c r="AK294" s="93"/>
      <c r="AL294" s="93"/>
      <c r="AM294" s="93"/>
    </row>
    <row r="295" spans="7:39" x14ac:dyDescent="0.25">
      <c r="G295" s="93"/>
      <c r="H295" s="93"/>
      <c r="I295" s="93"/>
      <c r="J295" s="93"/>
      <c r="K295" s="93"/>
      <c r="L295" s="93"/>
      <c r="M295" s="93"/>
      <c r="N295" s="93"/>
      <c r="O295" s="93"/>
      <c r="P295" s="93"/>
      <c r="Q295" s="93"/>
      <c r="R295" s="93"/>
      <c r="S295" s="93"/>
      <c r="T295" s="93"/>
      <c r="U295" s="93"/>
      <c r="V295" s="93"/>
      <c r="W295" s="93"/>
      <c r="X295" s="93"/>
      <c r="Y295" s="93"/>
      <c r="Z295" s="93"/>
      <c r="AA295" s="93"/>
      <c r="AB295" s="93"/>
      <c r="AC295" s="93"/>
      <c r="AD295" s="93"/>
      <c r="AE295" s="93"/>
      <c r="AF295" s="93"/>
      <c r="AG295" s="93"/>
      <c r="AH295" s="93"/>
      <c r="AI295" s="93"/>
      <c r="AJ295" s="93"/>
      <c r="AK295" s="93"/>
      <c r="AL295" s="93"/>
      <c r="AM295" s="93"/>
    </row>
    <row r="296" spans="7:39" x14ac:dyDescent="0.25">
      <c r="G296" s="93"/>
      <c r="H296" s="93"/>
      <c r="I296" s="93"/>
      <c r="J296" s="93"/>
      <c r="K296" s="93"/>
      <c r="L296" s="93"/>
      <c r="M296" s="93"/>
      <c r="N296" s="93"/>
      <c r="O296" s="93"/>
      <c r="P296" s="93"/>
      <c r="Q296" s="93"/>
      <c r="R296" s="93"/>
      <c r="S296" s="93"/>
      <c r="T296" s="93"/>
      <c r="U296" s="93"/>
      <c r="V296" s="93"/>
      <c r="W296" s="93"/>
      <c r="X296" s="93"/>
      <c r="Y296" s="93"/>
      <c r="Z296" s="93"/>
      <c r="AA296" s="93"/>
      <c r="AB296" s="93"/>
      <c r="AC296" s="93"/>
      <c r="AD296" s="93"/>
      <c r="AE296" s="93"/>
      <c r="AF296" s="93"/>
      <c r="AG296" s="93"/>
      <c r="AH296" s="93"/>
      <c r="AI296" s="93"/>
      <c r="AJ296" s="93"/>
      <c r="AK296" s="93"/>
      <c r="AL296" s="93"/>
      <c r="AM296" s="93"/>
    </row>
    <row r="297" spans="7:39" x14ac:dyDescent="0.25">
      <c r="G297" s="93"/>
      <c r="H297" s="93"/>
      <c r="I297" s="93"/>
      <c r="J297" s="93"/>
      <c r="K297" s="93"/>
      <c r="L297" s="93"/>
      <c r="M297" s="93"/>
      <c r="N297" s="93"/>
      <c r="O297" s="93"/>
      <c r="P297" s="93"/>
      <c r="Q297" s="93"/>
      <c r="R297" s="93"/>
      <c r="S297" s="93"/>
      <c r="T297" s="93"/>
      <c r="U297" s="93"/>
      <c r="V297" s="93"/>
      <c r="W297" s="93"/>
      <c r="X297" s="93"/>
      <c r="Y297" s="93"/>
      <c r="Z297" s="93"/>
      <c r="AA297" s="93"/>
      <c r="AB297" s="93"/>
      <c r="AC297" s="93"/>
      <c r="AD297" s="93"/>
      <c r="AE297" s="93"/>
      <c r="AF297" s="93"/>
      <c r="AG297" s="93"/>
      <c r="AH297" s="93"/>
      <c r="AI297" s="93"/>
      <c r="AJ297" s="93"/>
      <c r="AK297" s="93"/>
      <c r="AL297" s="93"/>
      <c r="AM297" s="93"/>
    </row>
    <row r="298" spans="7:39" x14ac:dyDescent="0.25">
      <c r="G298" s="93"/>
      <c r="H298" s="93"/>
      <c r="I298" s="93"/>
      <c r="J298" s="93"/>
      <c r="K298" s="93"/>
      <c r="L298" s="93"/>
      <c r="M298" s="93"/>
      <c r="N298" s="93"/>
      <c r="O298" s="93"/>
      <c r="P298" s="93"/>
      <c r="Q298" s="93"/>
      <c r="R298" s="93"/>
      <c r="S298" s="93"/>
      <c r="T298" s="93"/>
      <c r="U298" s="93"/>
      <c r="V298" s="93"/>
      <c r="W298" s="93"/>
      <c r="X298" s="93"/>
      <c r="Y298" s="93"/>
      <c r="Z298" s="93"/>
      <c r="AA298" s="93"/>
      <c r="AB298" s="93"/>
      <c r="AC298" s="93"/>
      <c r="AD298" s="93"/>
      <c r="AE298" s="93"/>
      <c r="AF298" s="93"/>
      <c r="AG298" s="93"/>
      <c r="AH298" s="93"/>
      <c r="AI298" s="93"/>
      <c r="AJ298" s="93"/>
      <c r="AK298" s="93"/>
      <c r="AL298" s="93"/>
      <c r="AM298" s="93"/>
    </row>
    <row r="299" spans="7:39" x14ac:dyDescent="0.25">
      <c r="G299" s="93"/>
      <c r="H299" s="93"/>
      <c r="I299" s="93"/>
      <c r="J299" s="93"/>
      <c r="K299" s="93"/>
      <c r="L299" s="93"/>
      <c r="M299" s="93"/>
      <c r="N299" s="93"/>
      <c r="O299" s="93"/>
      <c r="P299" s="93"/>
      <c r="Q299" s="93"/>
      <c r="R299" s="93"/>
      <c r="S299" s="93"/>
      <c r="T299" s="93"/>
      <c r="U299" s="93"/>
      <c r="V299" s="93"/>
      <c r="W299" s="93"/>
      <c r="X299" s="93"/>
      <c r="Y299" s="93"/>
      <c r="Z299" s="93"/>
      <c r="AA299" s="93"/>
      <c r="AB299" s="93"/>
      <c r="AC299" s="93"/>
      <c r="AD299" s="93"/>
      <c r="AE299" s="93"/>
      <c r="AF299" s="93"/>
      <c r="AG299" s="93"/>
      <c r="AH299" s="93"/>
      <c r="AI299" s="93"/>
      <c r="AJ299" s="93"/>
      <c r="AK299" s="93"/>
      <c r="AL299" s="93"/>
      <c r="AM299" s="93"/>
    </row>
    <row r="300" spans="7:39" x14ac:dyDescent="0.25">
      <c r="G300" s="93"/>
      <c r="H300" s="93"/>
      <c r="I300" s="93"/>
      <c r="J300" s="93"/>
      <c r="K300" s="93"/>
      <c r="L300" s="93"/>
      <c r="M300" s="93"/>
      <c r="N300" s="93"/>
      <c r="O300" s="93"/>
      <c r="P300" s="93"/>
      <c r="Q300" s="93"/>
      <c r="R300" s="93"/>
      <c r="S300" s="93"/>
      <c r="T300" s="93"/>
      <c r="U300" s="93"/>
      <c r="V300" s="93"/>
      <c r="W300" s="93"/>
      <c r="X300" s="93"/>
      <c r="Y300" s="93"/>
      <c r="Z300" s="93"/>
      <c r="AA300" s="93"/>
      <c r="AB300" s="93"/>
      <c r="AC300" s="93"/>
      <c r="AD300" s="93"/>
      <c r="AE300" s="93"/>
      <c r="AF300" s="93"/>
      <c r="AG300" s="93"/>
      <c r="AH300" s="93"/>
      <c r="AI300" s="93"/>
      <c r="AJ300" s="93"/>
      <c r="AK300" s="93"/>
      <c r="AL300" s="93"/>
      <c r="AM300" s="93"/>
    </row>
    <row r="301" spans="7:39" x14ac:dyDescent="0.25">
      <c r="G301" s="93"/>
      <c r="H301" s="93"/>
      <c r="I301" s="93"/>
      <c r="J301" s="93"/>
      <c r="K301" s="93"/>
      <c r="L301" s="93"/>
      <c r="M301" s="93"/>
      <c r="N301" s="93"/>
      <c r="O301" s="93"/>
      <c r="P301" s="93"/>
      <c r="Q301" s="93"/>
      <c r="R301" s="93"/>
      <c r="S301" s="93"/>
      <c r="T301" s="93"/>
      <c r="U301" s="93"/>
      <c r="V301" s="93"/>
      <c r="W301" s="93"/>
      <c r="X301" s="93"/>
      <c r="Y301" s="93"/>
      <c r="Z301" s="93"/>
      <c r="AA301" s="93"/>
      <c r="AB301" s="93"/>
      <c r="AC301" s="93"/>
      <c r="AD301" s="93"/>
      <c r="AE301" s="93"/>
      <c r="AF301" s="93"/>
      <c r="AG301" s="93"/>
      <c r="AH301" s="93"/>
      <c r="AI301" s="93"/>
      <c r="AJ301" s="93"/>
      <c r="AK301" s="93"/>
      <c r="AL301" s="93"/>
      <c r="AM301" s="93"/>
    </row>
    <row r="302" spans="7:39" x14ac:dyDescent="0.25">
      <c r="G302" s="93"/>
      <c r="H302" s="93"/>
      <c r="I302" s="93"/>
      <c r="J302" s="93"/>
      <c r="K302" s="93"/>
      <c r="L302" s="93"/>
      <c r="M302" s="93"/>
      <c r="N302" s="93"/>
      <c r="O302" s="93"/>
      <c r="P302" s="93"/>
      <c r="Q302" s="93"/>
      <c r="R302" s="93"/>
      <c r="S302" s="93"/>
      <c r="T302" s="93"/>
      <c r="U302" s="93"/>
      <c r="V302" s="93"/>
      <c r="W302" s="93"/>
      <c r="X302" s="93"/>
      <c r="Y302" s="93"/>
      <c r="Z302" s="93"/>
      <c r="AA302" s="93"/>
      <c r="AB302" s="93"/>
      <c r="AC302" s="93"/>
      <c r="AD302" s="93"/>
      <c r="AE302" s="93"/>
      <c r="AF302" s="93"/>
      <c r="AG302" s="93"/>
      <c r="AH302" s="93"/>
      <c r="AI302" s="93"/>
      <c r="AJ302" s="93"/>
      <c r="AK302" s="93"/>
      <c r="AL302" s="93"/>
      <c r="AM302" s="93"/>
    </row>
    <row r="303" spans="7:39" x14ac:dyDescent="0.25">
      <c r="G303" s="93"/>
      <c r="H303" s="93"/>
      <c r="I303" s="93"/>
      <c r="J303" s="93"/>
      <c r="K303" s="93"/>
      <c r="L303" s="93"/>
      <c r="M303" s="93"/>
      <c r="N303" s="93"/>
      <c r="O303" s="93"/>
      <c r="P303" s="93"/>
      <c r="Q303" s="93"/>
      <c r="R303" s="93"/>
      <c r="S303" s="93"/>
      <c r="T303" s="93"/>
      <c r="U303" s="93"/>
      <c r="V303" s="93"/>
      <c r="W303" s="93"/>
      <c r="X303" s="93"/>
      <c r="Y303" s="93"/>
      <c r="Z303" s="93"/>
      <c r="AA303" s="93"/>
      <c r="AB303" s="93"/>
      <c r="AC303" s="93"/>
      <c r="AD303" s="93"/>
      <c r="AE303" s="93"/>
      <c r="AF303" s="93"/>
      <c r="AG303" s="93"/>
      <c r="AH303" s="93"/>
      <c r="AI303" s="93"/>
      <c r="AJ303" s="93"/>
      <c r="AK303" s="93"/>
      <c r="AL303" s="93"/>
      <c r="AM303" s="93"/>
    </row>
    <row r="304" spans="7:39" x14ac:dyDescent="0.25">
      <c r="G304" s="93"/>
      <c r="H304" s="93"/>
      <c r="I304" s="93"/>
      <c r="J304" s="93"/>
      <c r="K304" s="93"/>
      <c r="L304" s="93"/>
      <c r="M304" s="93"/>
      <c r="N304" s="93"/>
      <c r="O304" s="93"/>
      <c r="P304" s="93"/>
      <c r="Q304" s="93"/>
      <c r="R304" s="93"/>
      <c r="S304" s="93"/>
      <c r="T304" s="93"/>
      <c r="U304" s="93"/>
      <c r="V304" s="93"/>
      <c r="W304" s="93"/>
      <c r="X304" s="93"/>
      <c r="Y304" s="93"/>
      <c r="Z304" s="93"/>
      <c r="AA304" s="93"/>
      <c r="AB304" s="93"/>
      <c r="AC304" s="93"/>
      <c r="AD304" s="93"/>
      <c r="AE304" s="93"/>
      <c r="AF304" s="93"/>
      <c r="AG304" s="93"/>
      <c r="AH304" s="93"/>
      <c r="AI304" s="93"/>
      <c r="AJ304" s="93"/>
      <c r="AK304" s="93"/>
      <c r="AL304" s="93"/>
      <c r="AM304" s="93"/>
    </row>
    <row r="305" spans="7:39" x14ac:dyDescent="0.25">
      <c r="G305" s="93"/>
      <c r="H305" s="93"/>
      <c r="I305" s="93"/>
      <c r="J305" s="93"/>
      <c r="K305" s="93"/>
      <c r="L305" s="93"/>
      <c r="M305" s="93"/>
      <c r="N305" s="93"/>
      <c r="O305" s="93"/>
      <c r="P305" s="93"/>
      <c r="Q305" s="93"/>
      <c r="R305" s="93"/>
      <c r="S305" s="93"/>
      <c r="T305" s="93"/>
      <c r="U305" s="93"/>
      <c r="V305" s="93"/>
      <c r="W305" s="93"/>
      <c r="X305" s="93"/>
      <c r="Y305" s="93"/>
      <c r="Z305" s="93"/>
      <c r="AA305" s="93"/>
      <c r="AB305" s="93"/>
      <c r="AC305" s="93"/>
      <c r="AD305" s="93"/>
      <c r="AE305" s="93"/>
      <c r="AF305" s="93"/>
      <c r="AG305" s="93"/>
      <c r="AH305" s="93"/>
      <c r="AI305" s="93"/>
      <c r="AJ305" s="93"/>
      <c r="AK305" s="93"/>
      <c r="AL305" s="93"/>
      <c r="AM305" s="93"/>
    </row>
    <row r="306" spans="7:39" x14ac:dyDescent="0.25">
      <c r="G306" s="93"/>
      <c r="H306" s="93"/>
      <c r="I306" s="93"/>
      <c r="J306" s="93"/>
      <c r="K306" s="93"/>
      <c r="L306" s="93"/>
      <c r="M306" s="93"/>
      <c r="N306" s="93"/>
      <c r="O306" s="93"/>
      <c r="P306" s="93"/>
      <c r="Q306" s="93"/>
      <c r="R306" s="93"/>
      <c r="S306" s="93"/>
      <c r="T306" s="93"/>
      <c r="U306" s="93"/>
      <c r="V306" s="93"/>
      <c r="W306" s="93"/>
      <c r="X306" s="93"/>
      <c r="Y306" s="93"/>
      <c r="Z306" s="93"/>
      <c r="AA306" s="93"/>
      <c r="AB306" s="93"/>
      <c r="AC306" s="93"/>
      <c r="AD306" s="93"/>
      <c r="AE306" s="93"/>
      <c r="AF306" s="93"/>
      <c r="AG306" s="93"/>
      <c r="AH306" s="93"/>
      <c r="AI306" s="93"/>
      <c r="AJ306" s="93"/>
      <c r="AK306" s="93"/>
      <c r="AL306" s="93"/>
      <c r="AM306" s="93"/>
    </row>
    <row r="307" spans="7:39" x14ac:dyDescent="0.25">
      <c r="G307" s="93"/>
      <c r="H307" s="93"/>
      <c r="I307" s="93"/>
      <c r="J307" s="93"/>
      <c r="K307" s="93"/>
      <c r="L307" s="93"/>
      <c r="M307" s="93"/>
      <c r="N307" s="93"/>
      <c r="O307" s="93"/>
      <c r="P307" s="93"/>
      <c r="Q307" s="93"/>
      <c r="R307" s="93"/>
      <c r="S307" s="93"/>
      <c r="T307" s="93"/>
      <c r="U307" s="93"/>
      <c r="V307" s="93"/>
      <c r="W307" s="93"/>
      <c r="X307" s="93"/>
      <c r="Y307" s="93"/>
      <c r="Z307" s="93"/>
      <c r="AA307" s="93"/>
      <c r="AB307" s="93"/>
      <c r="AC307" s="93"/>
      <c r="AD307" s="93"/>
      <c r="AE307" s="93"/>
      <c r="AF307" s="93"/>
      <c r="AG307" s="93"/>
      <c r="AH307" s="93"/>
      <c r="AI307" s="93"/>
      <c r="AJ307" s="93"/>
      <c r="AK307" s="93"/>
      <c r="AL307" s="93"/>
      <c r="AM307" s="93"/>
    </row>
    <row r="308" spans="7:39" x14ac:dyDescent="0.25">
      <c r="G308" s="93"/>
      <c r="H308" s="93"/>
      <c r="I308" s="93"/>
      <c r="J308" s="93"/>
      <c r="K308" s="93"/>
      <c r="L308" s="93"/>
      <c r="M308" s="93"/>
      <c r="N308" s="93"/>
      <c r="O308" s="93"/>
      <c r="P308" s="93"/>
      <c r="Q308" s="93"/>
      <c r="R308" s="93"/>
      <c r="S308" s="93"/>
      <c r="T308" s="93"/>
      <c r="U308" s="93"/>
      <c r="V308" s="93"/>
      <c r="W308" s="93"/>
      <c r="X308" s="93"/>
      <c r="Y308" s="93"/>
      <c r="Z308" s="93"/>
      <c r="AA308" s="93"/>
      <c r="AB308" s="93"/>
      <c r="AC308" s="93"/>
      <c r="AD308" s="93"/>
      <c r="AE308" s="93"/>
      <c r="AF308" s="93"/>
      <c r="AG308" s="93"/>
      <c r="AH308" s="93"/>
      <c r="AI308" s="93"/>
      <c r="AJ308" s="93"/>
      <c r="AK308" s="93"/>
      <c r="AL308" s="93"/>
      <c r="AM308" s="93"/>
    </row>
    <row r="309" spans="7:39" x14ac:dyDescent="0.25">
      <c r="G309" s="93"/>
      <c r="H309" s="93"/>
      <c r="I309" s="93"/>
      <c r="J309" s="93"/>
      <c r="K309" s="93"/>
      <c r="L309" s="93"/>
      <c r="M309" s="93"/>
      <c r="N309" s="93"/>
      <c r="O309" s="93"/>
      <c r="P309" s="93"/>
      <c r="Q309" s="93"/>
      <c r="R309" s="93"/>
      <c r="S309" s="93"/>
      <c r="T309" s="93"/>
      <c r="U309" s="93"/>
      <c r="V309" s="93"/>
      <c r="W309" s="93"/>
      <c r="X309" s="93"/>
      <c r="Y309" s="93"/>
      <c r="Z309" s="93"/>
      <c r="AA309" s="93"/>
      <c r="AB309" s="93"/>
      <c r="AC309" s="93"/>
      <c r="AD309" s="93"/>
      <c r="AE309" s="93"/>
      <c r="AF309" s="93"/>
      <c r="AG309" s="93"/>
      <c r="AH309" s="93"/>
      <c r="AI309" s="93"/>
      <c r="AJ309" s="93"/>
      <c r="AK309" s="93"/>
      <c r="AL309" s="93"/>
      <c r="AM309" s="93"/>
    </row>
    <row r="310" spans="7:39" x14ac:dyDescent="0.25">
      <c r="G310" s="93"/>
      <c r="H310" s="93"/>
      <c r="I310" s="93"/>
      <c r="J310" s="93"/>
      <c r="K310" s="93"/>
      <c r="L310" s="93"/>
      <c r="M310" s="93"/>
      <c r="N310" s="93"/>
      <c r="O310" s="93"/>
      <c r="P310" s="93"/>
    </row>
    <row r="311" spans="7:39" x14ac:dyDescent="0.25">
      <c r="G311" s="93"/>
      <c r="H311" s="93"/>
      <c r="I311" s="93"/>
      <c r="J311" s="93"/>
      <c r="K311" s="93"/>
      <c r="L311" s="93"/>
      <c r="M311" s="93"/>
      <c r="N311" s="93"/>
      <c r="O311" s="93"/>
      <c r="P311" s="93"/>
    </row>
    <row r="312" spans="7:39" x14ac:dyDescent="0.25">
      <c r="G312" s="93"/>
      <c r="H312" s="93"/>
      <c r="I312" s="93"/>
      <c r="J312" s="93"/>
      <c r="K312" s="93"/>
      <c r="L312" s="93"/>
      <c r="M312" s="93"/>
      <c r="N312" s="93"/>
      <c r="O312" s="93"/>
      <c r="P312" s="93"/>
    </row>
    <row r="313" spans="7:39" x14ac:dyDescent="0.25">
      <c r="G313" s="93"/>
      <c r="H313" s="93"/>
      <c r="I313" s="93"/>
      <c r="J313" s="93"/>
      <c r="K313" s="93"/>
      <c r="L313" s="93"/>
      <c r="M313" s="93"/>
      <c r="N313" s="93"/>
      <c r="O313" s="93"/>
      <c r="P313" s="93"/>
    </row>
    <row r="314" spans="7:39" x14ac:dyDescent="0.25">
      <c r="G314" s="93"/>
      <c r="H314" s="93"/>
      <c r="I314" s="93"/>
      <c r="J314" s="93"/>
      <c r="K314" s="93"/>
      <c r="L314" s="93"/>
      <c r="M314" s="93"/>
      <c r="N314" s="93"/>
      <c r="O314" s="93"/>
      <c r="P314" s="93"/>
    </row>
    <row r="315" spans="7:39" x14ac:dyDescent="0.25">
      <c r="G315" s="93"/>
      <c r="H315" s="93"/>
      <c r="I315" s="93"/>
      <c r="J315" s="93"/>
      <c r="K315" s="93"/>
      <c r="L315" s="93"/>
      <c r="M315" s="93"/>
      <c r="N315" s="93"/>
      <c r="O315" s="93"/>
      <c r="P315" s="93"/>
    </row>
    <row r="316" spans="7:39" x14ac:dyDescent="0.25">
      <c r="G316" s="93"/>
      <c r="H316" s="93"/>
      <c r="I316" s="93"/>
      <c r="J316" s="93"/>
      <c r="K316" s="93"/>
      <c r="L316" s="93"/>
      <c r="M316" s="93"/>
      <c r="N316" s="93"/>
      <c r="O316" s="93"/>
      <c r="P316" s="93"/>
    </row>
    <row r="317" spans="7:39" x14ac:dyDescent="0.25">
      <c r="G317" s="93"/>
      <c r="H317" s="93"/>
      <c r="I317" s="93"/>
      <c r="J317" s="93"/>
      <c r="K317" s="93"/>
      <c r="L317" s="93"/>
      <c r="M317" s="93"/>
      <c r="N317" s="93"/>
      <c r="O317" s="93"/>
      <c r="P317" s="93"/>
    </row>
    <row r="318" spans="7:39" x14ac:dyDescent="0.25">
      <c r="G318" s="93"/>
      <c r="H318" s="93"/>
      <c r="I318" s="93"/>
      <c r="J318" s="93"/>
      <c r="K318" s="93"/>
      <c r="L318" s="93"/>
      <c r="M318" s="93"/>
      <c r="N318" s="93"/>
      <c r="O318" s="93"/>
      <c r="P318" s="93"/>
    </row>
    <row r="319" spans="7:39" x14ac:dyDescent="0.25">
      <c r="G319" s="93"/>
      <c r="H319" s="93"/>
      <c r="I319" s="93"/>
      <c r="J319" s="93"/>
      <c r="K319" s="93"/>
      <c r="L319" s="93"/>
      <c r="M319" s="93"/>
      <c r="N319" s="93"/>
      <c r="O319" s="93"/>
      <c r="P319" s="93"/>
    </row>
    <row r="320" spans="7:39" x14ac:dyDescent="0.25">
      <c r="G320" s="93"/>
      <c r="H320" s="93"/>
      <c r="I320" s="93"/>
      <c r="J320" s="93"/>
      <c r="K320" s="93"/>
      <c r="L320" s="93"/>
      <c r="M320" s="93"/>
      <c r="N320" s="93"/>
      <c r="O320" s="93"/>
      <c r="P320" s="93"/>
    </row>
    <row r="321" spans="7:16" x14ac:dyDescent="0.25">
      <c r="G321" s="93"/>
      <c r="H321" s="93"/>
      <c r="I321" s="93"/>
      <c r="J321" s="93"/>
      <c r="K321" s="93"/>
      <c r="L321" s="93"/>
      <c r="M321" s="93"/>
      <c r="N321" s="93"/>
      <c r="O321" s="93"/>
      <c r="P321" s="93"/>
    </row>
    <row r="322" spans="7:16" x14ac:dyDescent="0.25">
      <c r="G322" s="93"/>
      <c r="H322" s="93"/>
      <c r="I322" s="93"/>
      <c r="J322" s="93"/>
      <c r="K322" s="93"/>
      <c r="L322" s="93"/>
      <c r="M322" s="93"/>
      <c r="N322" s="93"/>
      <c r="O322" s="93"/>
      <c r="P322" s="93"/>
    </row>
    <row r="323" spans="7:16" x14ac:dyDescent="0.25">
      <c r="G323" s="93"/>
      <c r="H323" s="93"/>
      <c r="I323" s="93"/>
      <c r="J323" s="93"/>
      <c r="K323" s="93"/>
      <c r="L323" s="93"/>
      <c r="M323" s="93"/>
      <c r="N323" s="93"/>
      <c r="O323" s="93"/>
      <c r="P323" s="93"/>
    </row>
    <row r="324" spans="7:16" x14ac:dyDescent="0.25">
      <c r="G324" s="93"/>
      <c r="H324" s="93"/>
      <c r="I324" s="93"/>
      <c r="J324" s="93"/>
      <c r="K324" s="93"/>
      <c r="L324" s="93"/>
      <c r="M324" s="93"/>
      <c r="N324" s="93"/>
      <c r="O324" s="93"/>
      <c r="P324" s="93"/>
    </row>
    <row r="325" spans="7:16" x14ac:dyDescent="0.25">
      <c r="G325" s="93"/>
      <c r="H325" s="93"/>
      <c r="I325" s="93"/>
      <c r="J325" s="93"/>
      <c r="K325" s="93"/>
      <c r="L325" s="93"/>
      <c r="M325" s="93"/>
      <c r="N325" s="93"/>
      <c r="O325" s="93"/>
      <c r="P325" s="93"/>
    </row>
    <row r="326" spans="7:16" x14ac:dyDescent="0.25">
      <c r="G326" s="93"/>
      <c r="H326" s="93"/>
      <c r="I326" s="93"/>
      <c r="J326" s="93"/>
      <c r="K326" s="93"/>
      <c r="L326" s="93"/>
      <c r="M326" s="93"/>
      <c r="N326" s="93"/>
      <c r="O326" s="93"/>
      <c r="P326" s="93"/>
    </row>
    <row r="327" spans="7:16" x14ac:dyDescent="0.25">
      <c r="G327" s="93"/>
      <c r="H327" s="93"/>
      <c r="I327" s="93"/>
      <c r="J327" s="93"/>
      <c r="K327" s="93"/>
      <c r="L327" s="93"/>
      <c r="M327" s="93"/>
      <c r="N327" s="93"/>
      <c r="O327" s="93"/>
      <c r="P327" s="93"/>
    </row>
    <row r="328" spans="7:16" x14ac:dyDescent="0.25">
      <c r="G328" s="93"/>
      <c r="H328" s="93"/>
      <c r="I328" s="93"/>
      <c r="J328" s="93"/>
      <c r="K328" s="93"/>
      <c r="L328" s="93"/>
      <c r="M328" s="93"/>
      <c r="N328" s="93"/>
      <c r="O328" s="93"/>
      <c r="P328" s="93"/>
    </row>
    <row r="329" spans="7:16" x14ac:dyDescent="0.25">
      <c r="G329" s="93"/>
      <c r="H329" s="93"/>
      <c r="I329" s="93"/>
      <c r="J329" s="93"/>
      <c r="K329" s="93"/>
      <c r="L329" s="93"/>
      <c r="M329" s="93"/>
      <c r="N329" s="93"/>
      <c r="O329" s="93"/>
      <c r="P329" s="93"/>
    </row>
    <row r="330" spans="7:16" x14ac:dyDescent="0.25">
      <c r="G330" s="93"/>
      <c r="H330" s="93"/>
      <c r="I330" s="93"/>
      <c r="J330" s="93"/>
      <c r="K330" s="93"/>
      <c r="L330" s="93"/>
      <c r="M330" s="93"/>
      <c r="N330" s="93"/>
      <c r="O330" s="93"/>
      <c r="P330" s="93"/>
    </row>
    <row r="331" spans="7:16" x14ac:dyDescent="0.25">
      <c r="G331" s="93"/>
      <c r="H331" s="93"/>
      <c r="I331" s="93"/>
      <c r="J331" s="93"/>
      <c r="K331" s="93"/>
      <c r="L331" s="93"/>
      <c r="M331" s="93"/>
      <c r="N331" s="93"/>
      <c r="O331" s="93"/>
      <c r="P331" s="93"/>
    </row>
    <row r="332" spans="7:16" x14ac:dyDescent="0.25">
      <c r="G332" s="93"/>
      <c r="H332" s="93"/>
      <c r="I332" s="93"/>
      <c r="J332" s="93"/>
      <c r="K332" s="93"/>
      <c r="L332" s="93"/>
      <c r="M332" s="93"/>
      <c r="N332" s="93"/>
      <c r="O332" s="93"/>
      <c r="P332" s="93"/>
    </row>
    <row r="333" spans="7:16" x14ac:dyDescent="0.25">
      <c r="G333" s="93"/>
      <c r="H333" s="93"/>
      <c r="I333" s="93"/>
      <c r="J333" s="93"/>
      <c r="K333" s="93"/>
      <c r="L333" s="93"/>
      <c r="M333" s="93"/>
      <c r="N333" s="93"/>
      <c r="O333" s="93"/>
      <c r="P333" s="93"/>
    </row>
    <row r="334" spans="7:16" x14ac:dyDescent="0.25">
      <c r="G334" s="93"/>
      <c r="H334" s="93"/>
      <c r="I334" s="93"/>
      <c r="J334" s="93"/>
      <c r="K334" s="93"/>
      <c r="L334" s="93"/>
      <c r="M334" s="93"/>
      <c r="N334" s="93"/>
      <c r="O334" s="93"/>
      <c r="P334" s="93"/>
    </row>
    <row r="335" spans="7:16" x14ac:dyDescent="0.25">
      <c r="G335" s="93"/>
      <c r="H335" s="93"/>
      <c r="I335" s="93"/>
      <c r="J335" s="93"/>
      <c r="K335" s="93"/>
      <c r="L335" s="93"/>
      <c r="M335" s="93"/>
      <c r="N335" s="93"/>
      <c r="O335" s="93"/>
      <c r="P335" s="93"/>
    </row>
    <row r="336" spans="7:16" x14ac:dyDescent="0.25">
      <c r="G336" s="93"/>
      <c r="H336" s="93"/>
      <c r="I336" s="93"/>
      <c r="J336" s="93"/>
      <c r="K336" s="93"/>
      <c r="L336" s="93"/>
      <c r="M336" s="93"/>
      <c r="N336" s="93"/>
      <c r="O336" s="93"/>
      <c r="P336" s="93"/>
    </row>
    <row r="337" spans="7:16" x14ac:dyDescent="0.25">
      <c r="G337" s="93"/>
      <c r="H337" s="93"/>
      <c r="I337" s="93"/>
      <c r="J337" s="93"/>
      <c r="K337" s="93"/>
      <c r="L337" s="93"/>
      <c r="M337" s="93"/>
      <c r="N337" s="93"/>
      <c r="O337" s="93"/>
      <c r="P337" s="93"/>
    </row>
    <row r="338" spans="7:16" x14ac:dyDescent="0.25">
      <c r="G338" s="93"/>
      <c r="H338" s="93"/>
      <c r="I338" s="93"/>
      <c r="J338" s="93"/>
      <c r="K338" s="93"/>
      <c r="L338" s="93"/>
      <c r="M338" s="93"/>
      <c r="N338" s="93"/>
      <c r="O338" s="93"/>
      <c r="P338" s="93"/>
    </row>
    <row r="339" spans="7:16" x14ac:dyDescent="0.25">
      <c r="G339" s="93"/>
      <c r="H339" s="93"/>
      <c r="I339" s="93"/>
      <c r="J339" s="93"/>
      <c r="K339" s="93"/>
      <c r="L339" s="93"/>
      <c r="M339" s="93"/>
      <c r="N339" s="93"/>
      <c r="O339" s="93"/>
      <c r="P339" s="93"/>
    </row>
    <row r="340" spans="7:16" x14ac:dyDescent="0.25">
      <c r="G340" s="93"/>
      <c r="H340" s="93"/>
      <c r="I340" s="93"/>
      <c r="J340" s="93"/>
      <c r="K340" s="93"/>
      <c r="L340" s="93"/>
      <c r="M340" s="93"/>
      <c r="N340" s="93"/>
      <c r="O340" s="93"/>
      <c r="P340" s="93"/>
    </row>
    <row r="341" spans="7:16" x14ac:dyDescent="0.25">
      <c r="G341" s="93"/>
      <c r="H341" s="93"/>
      <c r="I341" s="93"/>
      <c r="J341" s="93"/>
      <c r="K341" s="93"/>
      <c r="L341" s="93"/>
      <c r="M341" s="93"/>
      <c r="N341" s="93"/>
      <c r="O341" s="93"/>
      <c r="P341" s="93"/>
    </row>
    <row r="342" spans="7:16" x14ac:dyDescent="0.25">
      <c r="G342" s="93"/>
      <c r="H342" s="93"/>
      <c r="I342" s="93"/>
      <c r="J342" s="93"/>
      <c r="K342" s="93"/>
      <c r="L342" s="93"/>
      <c r="M342" s="93"/>
      <c r="N342" s="93"/>
      <c r="O342" s="93"/>
      <c r="P342" s="93"/>
    </row>
    <row r="343" spans="7:16" x14ac:dyDescent="0.25">
      <c r="G343" s="93"/>
      <c r="H343" s="93"/>
      <c r="I343" s="93"/>
      <c r="J343" s="93"/>
      <c r="K343" s="93"/>
      <c r="L343" s="93"/>
      <c r="M343" s="93"/>
      <c r="N343" s="93"/>
      <c r="O343" s="93"/>
      <c r="P343" s="93"/>
    </row>
    <row r="344" spans="7:16" x14ac:dyDescent="0.25">
      <c r="G344" s="93"/>
      <c r="H344" s="93"/>
      <c r="I344" s="93"/>
      <c r="J344" s="93"/>
      <c r="K344" s="93"/>
      <c r="L344" s="93"/>
      <c r="M344" s="93"/>
      <c r="N344" s="93"/>
      <c r="O344" s="93"/>
      <c r="P344" s="93"/>
    </row>
    <row r="345" spans="7:16" x14ac:dyDescent="0.25">
      <c r="G345" s="93"/>
      <c r="H345" s="93"/>
      <c r="I345" s="93"/>
      <c r="J345" s="93"/>
      <c r="K345" s="93"/>
      <c r="L345" s="93"/>
      <c r="M345" s="93"/>
      <c r="N345" s="93"/>
      <c r="O345" s="93"/>
      <c r="P345" s="93"/>
    </row>
    <row r="346" spans="7:16" x14ac:dyDescent="0.25">
      <c r="G346" s="93"/>
      <c r="H346" s="93"/>
      <c r="I346" s="93"/>
      <c r="J346" s="93"/>
      <c r="K346" s="93"/>
      <c r="L346" s="93"/>
      <c r="M346" s="93"/>
      <c r="N346" s="93"/>
      <c r="O346" s="93"/>
      <c r="P346" s="93"/>
    </row>
    <row r="347" spans="7:16" x14ac:dyDescent="0.25">
      <c r="G347" s="93"/>
      <c r="H347" s="93"/>
      <c r="I347" s="93"/>
      <c r="J347" s="93"/>
      <c r="K347" s="93"/>
      <c r="L347" s="93"/>
      <c r="M347" s="93"/>
      <c r="N347" s="93"/>
      <c r="O347" s="93"/>
      <c r="P347" s="93"/>
    </row>
    <row r="348" spans="7:16" x14ac:dyDescent="0.25">
      <c r="G348" s="93"/>
      <c r="H348" s="93"/>
      <c r="I348" s="93"/>
      <c r="J348" s="93"/>
      <c r="K348" s="93"/>
      <c r="L348" s="93"/>
      <c r="M348" s="93"/>
      <c r="N348" s="93"/>
      <c r="O348" s="93"/>
      <c r="P348" s="93"/>
    </row>
    <row r="349" spans="7:16" x14ac:dyDescent="0.25">
      <c r="G349" s="93"/>
      <c r="H349" s="93"/>
      <c r="I349" s="93"/>
      <c r="J349" s="93"/>
      <c r="K349" s="93"/>
      <c r="L349" s="93"/>
      <c r="M349" s="93"/>
      <c r="N349" s="93"/>
      <c r="O349" s="93"/>
      <c r="P349" s="93"/>
    </row>
    <row r="350" spans="7:16" x14ac:dyDescent="0.25">
      <c r="G350" s="93"/>
      <c r="H350" s="93"/>
      <c r="I350" s="93"/>
      <c r="J350" s="93"/>
      <c r="K350" s="93"/>
      <c r="L350" s="93"/>
      <c r="M350" s="93"/>
      <c r="N350" s="93"/>
      <c r="O350" s="93"/>
      <c r="P350" s="93"/>
    </row>
    <row r="351" spans="7:16" x14ac:dyDescent="0.25">
      <c r="G351" s="93"/>
      <c r="H351" s="93"/>
      <c r="I351" s="93"/>
      <c r="J351" s="93"/>
      <c r="K351" s="93"/>
      <c r="L351" s="93"/>
      <c r="M351" s="93"/>
      <c r="N351" s="93"/>
      <c r="O351" s="93"/>
      <c r="P351" s="93"/>
    </row>
    <row r="352" spans="7:16" x14ac:dyDescent="0.25">
      <c r="G352" s="93"/>
      <c r="H352" s="93"/>
      <c r="I352" s="93"/>
      <c r="J352" s="93"/>
      <c r="K352" s="93"/>
      <c r="L352" s="93"/>
      <c r="M352" s="93"/>
      <c r="N352" s="93"/>
      <c r="O352" s="93"/>
      <c r="P352" s="93"/>
    </row>
    <row r="353" spans="7:16" x14ac:dyDescent="0.25">
      <c r="G353" s="93"/>
      <c r="H353" s="93"/>
      <c r="I353" s="93"/>
      <c r="J353" s="93"/>
      <c r="K353" s="93"/>
      <c r="L353" s="93"/>
      <c r="M353" s="93"/>
      <c r="N353" s="93"/>
      <c r="O353" s="93"/>
      <c r="P353" s="93"/>
    </row>
  </sheetData>
  <sheetProtection sheet="1" objects="1" scenarios="1"/>
  <mergeCells count="33">
    <mergeCell ref="B4:N4"/>
    <mergeCell ref="T22:V22"/>
    <mergeCell ref="S23:T23"/>
    <mergeCell ref="U23:V23"/>
    <mergeCell ref="W23:Y23"/>
    <mergeCell ref="T13:V13"/>
    <mergeCell ref="W13:Y13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Z23:AC23"/>
    <mergeCell ref="T15:V15"/>
    <mergeCell ref="W15:Y15"/>
    <mergeCell ref="Z15:AC15"/>
    <mergeCell ref="S17:T17"/>
    <mergeCell ref="S18:AC18"/>
    <mergeCell ref="Z13:AC13"/>
    <mergeCell ref="T14:V14"/>
    <mergeCell ref="W14:Y14"/>
    <mergeCell ref="Z14:AC14"/>
    <mergeCell ref="M16:M18"/>
    <mergeCell ref="B5:O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300-000000000000}">
      <formula1>0</formula1>
      <formula2>100</formula2>
    </dataValidation>
    <dataValidation type="list" allowBlank="1" showInputMessage="1" showErrorMessage="1" sqref="P8:P52" xr:uid="{00000000-0002-0000-03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A402"/>
  <sheetViews>
    <sheetView showGridLines="0" zoomScaleNormal="100" workbookViewId="0">
      <selection activeCell="G8" sqref="G8"/>
    </sheetView>
  </sheetViews>
  <sheetFormatPr defaultRowHeight="13.8" x14ac:dyDescent="0.25"/>
  <cols>
    <col min="1" max="1" width="2.296875" style="142" customWidth="1"/>
    <col min="2" max="2" width="4.59765625" style="142" bestFit="1" customWidth="1"/>
    <col min="3" max="3" width="9.69921875" style="142" customWidth="1"/>
    <col min="4" max="4" width="7.09765625" style="142" customWidth="1"/>
    <col min="5" max="5" width="8.3984375" style="142" bestFit="1" customWidth="1"/>
    <col min="6" max="6" width="9.8984375" style="142" customWidth="1"/>
    <col min="7" max="7" width="6.3984375" style="142" bestFit="1" customWidth="1"/>
    <col min="8" max="8" width="11.3984375" style="142" customWidth="1"/>
    <col min="9" max="9" width="1.3984375" style="142" customWidth="1"/>
    <col min="10" max="10" width="9.3984375" style="142" bestFit="1" customWidth="1"/>
    <col min="11" max="12" width="5.296875" style="142" customWidth="1"/>
    <col min="13" max="13" width="12.59765625" style="142" customWidth="1"/>
    <col min="14" max="15" width="3.3984375" style="142" customWidth="1"/>
    <col min="16" max="17" width="8.796875" style="142"/>
    <col min="18" max="18" width="5.59765625" style="142" customWidth="1"/>
    <col min="19" max="19" width="6.69921875" style="142" customWidth="1"/>
    <col min="20" max="20" width="7.09765625" style="142" customWidth="1"/>
    <col min="21" max="30" width="5.59765625" style="142" customWidth="1"/>
    <col min="31" max="259" width="8.796875" style="142"/>
    <col min="260" max="260" width="2.296875" style="142" customWidth="1"/>
    <col min="261" max="261" width="4.59765625" style="142" bestFit="1" customWidth="1"/>
    <col min="262" max="262" width="10" style="142" customWidth="1"/>
    <col min="263" max="263" width="24.3984375" style="142" customWidth="1"/>
    <col min="264" max="264" width="6" style="142" bestFit="1" customWidth="1"/>
    <col min="265" max="265" width="9.3984375" style="142" bestFit="1" customWidth="1"/>
    <col min="266" max="266" width="1.69921875" style="142" customWidth="1"/>
    <col min="267" max="267" width="8.09765625" style="142" bestFit="1" customWidth="1"/>
    <col min="268" max="269" width="5.296875" style="142" customWidth="1"/>
    <col min="270" max="270" width="12.59765625" style="142" customWidth="1"/>
    <col min="271" max="271" width="3.3984375" style="142" customWidth="1"/>
    <col min="272" max="515" width="8.796875" style="142"/>
    <col min="516" max="516" width="2.296875" style="142" customWidth="1"/>
    <col min="517" max="517" width="4.59765625" style="142" bestFit="1" customWidth="1"/>
    <col min="518" max="518" width="10" style="142" customWidth="1"/>
    <col min="519" max="519" width="24.3984375" style="142" customWidth="1"/>
    <col min="520" max="520" width="6" style="142" bestFit="1" customWidth="1"/>
    <col min="521" max="521" width="9.3984375" style="142" bestFit="1" customWidth="1"/>
    <col min="522" max="522" width="1.69921875" style="142" customWidth="1"/>
    <col min="523" max="523" width="8.09765625" style="142" bestFit="1" customWidth="1"/>
    <col min="524" max="525" width="5.296875" style="142" customWidth="1"/>
    <col min="526" max="526" width="12.59765625" style="142" customWidth="1"/>
    <col min="527" max="527" width="3.3984375" style="142" customWidth="1"/>
    <col min="528" max="771" width="8.796875" style="142"/>
    <col min="772" max="772" width="2.296875" style="142" customWidth="1"/>
    <col min="773" max="773" width="4.59765625" style="142" bestFit="1" customWidth="1"/>
    <col min="774" max="774" width="10" style="142" customWidth="1"/>
    <col min="775" max="775" width="24.3984375" style="142" customWidth="1"/>
    <col min="776" max="776" width="6" style="142" bestFit="1" customWidth="1"/>
    <col min="777" max="777" width="9.3984375" style="142" bestFit="1" customWidth="1"/>
    <col min="778" max="778" width="1.69921875" style="142" customWidth="1"/>
    <col min="779" max="779" width="8.09765625" style="142" bestFit="1" customWidth="1"/>
    <col min="780" max="781" width="5.296875" style="142" customWidth="1"/>
    <col min="782" max="782" width="12.59765625" style="142" customWidth="1"/>
    <col min="783" max="783" width="3.3984375" style="142" customWidth="1"/>
    <col min="784" max="1027" width="8.796875" style="142"/>
    <col min="1028" max="1028" width="2.296875" style="142" customWidth="1"/>
    <col min="1029" max="1029" width="4.59765625" style="142" bestFit="1" customWidth="1"/>
    <col min="1030" max="1030" width="10" style="142" customWidth="1"/>
    <col min="1031" max="1031" width="24.3984375" style="142" customWidth="1"/>
    <col min="1032" max="1032" width="6" style="142" bestFit="1" customWidth="1"/>
    <col min="1033" max="1033" width="9.3984375" style="142" bestFit="1" customWidth="1"/>
    <col min="1034" max="1034" width="1.69921875" style="142" customWidth="1"/>
    <col min="1035" max="1035" width="8.09765625" style="142" bestFit="1" customWidth="1"/>
    <col min="1036" max="1037" width="5.296875" style="142" customWidth="1"/>
    <col min="1038" max="1038" width="12.59765625" style="142" customWidth="1"/>
    <col min="1039" max="1039" width="3.3984375" style="142" customWidth="1"/>
    <col min="1040" max="1283" width="8.796875" style="142"/>
    <col min="1284" max="1284" width="2.296875" style="142" customWidth="1"/>
    <col min="1285" max="1285" width="4.59765625" style="142" bestFit="1" customWidth="1"/>
    <col min="1286" max="1286" width="10" style="142" customWidth="1"/>
    <col min="1287" max="1287" width="24.3984375" style="142" customWidth="1"/>
    <col min="1288" max="1288" width="6" style="142" bestFit="1" customWidth="1"/>
    <col min="1289" max="1289" width="9.3984375" style="142" bestFit="1" customWidth="1"/>
    <col min="1290" max="1290" width="1.69921875" style="142" customWidth="1"/>
    <col min="1291" max="1291" width="8.09765625" style="142" bestFit="1" customWidth="1"/>
    <col min="1292" max="1293" width="5.296875" style="142" customWidth="1"/>
    <col min="1294" max="1294" width="12.59765625" style="142" customWidth="1"/>
    <col min="1295" max="1295" width="3.3984375" style="142" customWidth="1"/>
    <col min="1296" max="1539" width="8.796875" style="142"/>
    <col min="1540" max="1540" width="2.296875" style="142" customWidth="1"/>
    <col min="1541" max="1541" width="4.59765625" style="142" bestFit="1" customWidth="1"/>
    <col min="1542" max="1542" width="10" style="142" customWidth="1"/>
    <col min="1543" max="1543" width="24.3984375" style="142" customWidth="1"/>
    <col min="1544" max="1544" width="6" style="142" bestFit="1" customWidth="1"/>
    <col min="1545" max="1545" width="9.3984375" style="142" bestFit="1" customWidth="1"/>
    <col min="1546" max="1546" width="1.69921875" style="142" customWidth="1"/>
    <col min="1547" max="1547" width="8.09765625" style="142" bestFit="1" customWidth="1"/>
    <col min="1548" max="1549" width="5.296875" style="142" customWidth="1"/>
    <col min="1550" max="1550" width="12.59765625" style="142" customWidth="1"/>
    <col min="1551" max="1551" width="3.3984375" style="142" customWidth="1"/>
    <col min="1552" max="1795" width="8.796875" style="142"/>
    <col min="1796" max="1796" width="2.296875" style="142" customWidth="1"/>
    <col min="1797" max="1797" width="4.59765625" style="142" bestFit="1" customWidth="1"/>
    <col min="1798" max="1798" width="10" style="142" customWidth="1"/>
    <col min="1799" max="1799" width="24.3984375" style="142" customWidth="1"/>
    <col min="1800" max="1800" width="6" style="142" bestFit="1" customWidth="1"/>
    <col min="1801" max="1801" width="9.3984375" style="142" bestFit="1" customWidth="1"/>
    <col min="1802" max="1802" width="1.69921875" style="142" customWidth="1"/>
    <col min="1803" max="1803" width="8.09765625" style="142" bestFit="1" customWidth="1"/>
    <col min="1804" max="1805" width="5.296875" style="142" customWidth="1"/>
    <col min="1806" max="1806" width="12.59765625" style="142" customWidth="1"/>
    <col min="1807" max="1807" width="3.3984375" style="142" customWidth="1"/>
    <col min="1808" max="2051" width="8.796875" style="142"/>
    <col min="2052" max="2052" width="2.296875" style="142" customWidth="1"/>
    <col min="2053" max="2053" width="4.59765625" style="142" bestFit="1" customWidth="1"/>
    <col min="2054" max="2054" width="10" style="142" customWidth="1"/>
    <col min="2055" max="2055" width="24.3984375" style="142" customWidth="1"/>
    <col min="2056" max="2056" width="6" style="142" bestFit="1" customWidth="1"/>
    <col min="2057" max="2057" width="9.3984375" style="142" bestFit="1" customWidth="1"/>
    <col min="2058" max="2058" width="1.69921875" style="142" customWidth="1"/>
    <col min="2059" max="2059" width="8.09765625" style="142" bestFit="1" customWidth="1"/>
    <col min="2060" max="2061" width="5.296875" style="142" customWidth="1"/>
    <col min="2062" max="2062" width="12.59765625" style="142" customWidth="1"/>
    <col min="2063" max="2063" width="3.3984375" style="142" customWidth="1"/>
    <col min="2064" max="2307" width="8.796875" style="142"/>
    <col min="2308" max="2308" width="2.296875" style="142" customWidth="1"/>
    <col min="2309" max="2309" width="4.59765625" style="142" bestFit="1" customWidth="1"/>
    <col min="2310" max="2310" width="10" style="142" customWidth="1"/>
    <col min="2311" max="2311" width="24.3984375" style="142" customWidth="1"/>
    <col min="2312" max="2312" width="6" style="142" bestFit="1" customWidth="1"/>
    <col min="2313" max="2313" width="9.3984375" style="142" bestFit="1" customWidth="1"/>
    <col min="2314" max="2314" width="1.69921875" style="142" customWidth="1"/>
    <col min="2315" max="2315" width="8.09765625" style="142" bestFit="1" customWidth="1"/>
    <col min="2316" max="2317" width="5.296875" style="142" customWidth="1"/>
    <col min="2318" max="2318" width="12.59765625" style="142" customWidth="1"/>
    <col min="2319" max="2319" width="3.3984375" style="142" customWidth="1"/>
    <col min="2320" max="2563" width="8.796875" style="142"/>
    <col min="2564" max="2564" width="2.296875" style="142" customWidth="1"/>
    <col min="2565" max="2565" width="4.59765625" style="142" bestFit="1" customWidth="1"/>
    <col min="2566" max="2566" width="10" style="142" customWidth="1"/>
    <col min="2567" max="2567" width="24.3984375" style="142" customWidth="1"/>
    <col min="2568" max="2568" width="6" style="142" bestFit="1" customWidth="1"/>
    <col min="2569" max="2569" width="9.3984375" style="142" bestFit="1" customWidth="1"/>
    <col min="2570" max="2570" width="1.69921875" style="142" customWidth="1"/>
    <col min="2571" max="2571" width="8.09765625" style="142" bestFit="1" customWidth="1"/>
    <col min="2572" max="2573" width="5.296875" style="142" customWidth="1"/>
    <col min="2574" max="2574" width="12.59765625" style="142" customWidth="1"/>
    <col min="2575" max="2575" width="3.3984375" style="142" customWidth="1"/>
    <col min="2576" max="2819" width="8.796875" style="142"/>
    <col min="2820" max="2820" width="2.296875" style="142" customWidth="1"/>
    <col min="2821" max="2821" width="4.59765625" style="142" bestFit="1" customWidth="1"/>
    <col min="2822" max="2822" width="10" style="142" customWidth="1"/>
    <col min="2823" max="2823" width="24.3984375" style="142" customWidth="1"/>
    <col min="2824" max="2824" width="6" style="142" bestFit="1" customWidth="1"/>
    <col min="2825" max="2825" width="9.3984375" style="142" bestFit="1" customWidth="1"/>
    <col min="2826" max="2826" width="1.69921875" style="142" customWidth="1"/>
    <col min="2827" max="2827" width="8.09765625" style="142" bestFit="1" customWidth="1"/>
    <col min="2828" max="2829" width="5.296875" style="142" customWidth="1"/>
    <col min="2830" max="2830" width="12.59765625" style="142" customWidth="1"/>
    <col min="2831" max="2831" width="3.3984375" style="142" customWidth="1"/>
    <col min="2832" max="3075" width="8.796875" style="142"/>
    <col min="3076" max="3076" width="2.296875" style="142" customWidth="1"/>
    <col min="3077" max="3077" width="4.59765625" style="142" bestFit="1" customWidth="1"/>
    <col min="3078" max="3078" width="10" style="142" customWidth="1"/>
    <col min="3079" max="3079" width="24.3984375" style="142" customWidth="1"/>
    <col min="3080" max="3080" width="6" style="142" bestFit="1" customWidth="1"/>
    <col min="3081" max="3081" width="9.3984375" style="142" bestFit="1" customWidth="1"/>
    <col min="3082" max="3082" width="1.69921875" style="142" customWidth="1"/>
    <col min="3083" max="3083" width="8.09765625" style="142" bestFit="1" customWidth="1"/>
    <col min="3084" max="3085" width="5.296875" style="142" customWidth="1"/>
    <col min="3086" max="3086" width="12.59765625" style="142" customWidth="1"/>
    <col min="3087" max="3087" width="3.3984375" style="142" customWidth="1"/>
    <col min="3088" max="3331" width="8.796875" style="142"/>
    <col min="3332" max="3332" width="2.296875" style="142" customWidth="1"/>
    <col min="3333" max="3333" width="4.59765625" style="142" bestFit="1" customWidth="1"/>
    <col min="3334" max="3334" width="10" style="142" customWidth="1"/>
    <col min="3335" max="3335" width="24.3984375" style="142" customWidth="1"/>
    <col min="3336" max="3336" width="6" style="142" bestFit="1" customWidth="1"/>
    <col min="3337" max="3337" width="9.3984375" style="142" bestFit="1" customWidth="1"/>
    <col min="3338" max="3338" width="1.69921875" style="142" customWidth="1"/>
    <col min="3339" max="3339" width="8.09765625" style="142" bestFit="1" customWidth="1"/>
    <col min="3340" max="3341" width="5.296875" style="142" customWidth="1"/>
    <col min="3342" max="3342" width="12.59765625" style="142" customWidth="1"/>
    <col min="3343" max="3343" width="3.3984375" style="142" customWidth="1"/>
    <col min="3344" max="3587" width="8.796875" style="142"/>
    <col min="3588" max="3588" width="2.296875" style="142" customWidth="1"/>
    <col min="3589" max="3589" width="4.59765625" style="142" bestFit="1" customWidth="1"/>
    <col min="3590" max="3590" width="10" style="142" customWidth="1"/>
    <col min="3591" max="3591" width="24.3984375" style="142" customWidth="1"/>
    <col min="3592" max="3592" width="6" style="142" bestFit="1" customWidth="1"/>
    <col min="3593" max="3593" width="9.3984375" style="142" bestFit="1" customWidth="1"/>
    <col min="3594" max="3594" width="1.69921875" style="142" customWidth="1"/>
    <col min="3595" max="3595" width="8.09765625" style="142" bestFit="1" customWidth="1"/>
    <col min="3596" max="3597" width="5.296875" style="142" customWidth="1"/>
    <col min="3598" max="3598" width="12.59765625" style="142" customWidth="1"/>
    <col min="3599" max="3599" width="3.3984375" style="142" customWidth="1"/>
    <col min="3600" max="3843" width="8.796875" style="142"/>
    <col min="3844" max="3844" width="2.296875" style="142" customWidth="1"/>
    <col min="3845" max="3845" width="4.59765625" style="142" bestFit="1" customWidth="1"/>
    <col min="3846" max="3846" width="10" style="142" customWidth="1"/>
    <col min="3847" max="3847" width="24.3984375" style="142" customWidth="1"/>
    <col min="3848" max="3848" width="6" style="142" bestFit="1" customWidth="1"/>
    <col min="3849" max="3849" width="9.3984375" style="142" bestFit="1" customWidth="1"/>
    <col min="3850" max="3850" width="1.69921875" style="142" customWidth="1"/>
    <col min="3851" max="3851" width="8.09765625" style="142" bestFit="1" customWidth="1"/>
    <col min="3852" max="3853" width="5.296875" style="142" customWidth="1"/>
    <col min="3854" max="3854" width="12.59765625" style="142" customWidth="1"/>
    <col min="3855" max="3855" width="3.3984375" style="142" customWidth="1"/>
    <col min="3856" max="4099" width="8.796875" style="142"/>
    <col min="4100" max="4100" width="2.296875" style="142" customWidth="1"/>
    <col min="4101" max="4101" width="4.59765625" style="142" bestFit="1" customWidth="1"/>
    <col min="4102" max="4102" width="10" style="142" customWidth="1"/>
    <col min="4103" max="4103" width="24.3984375" style="142" customWidth="1"/>
    <col min="4104" max="4104" width="6" style="142" bestFit="1" customWidth="1"/>
    <col min="4105" max="4105" width="9.3984375" style="142" bestFit="1" customWidth="1"/>
    <col min="4106" max="4106" width="1.69921875" style="142" customWidth="1"/>
    <col min="4107" max="4107" width="8.09765625" style="142" bestFit="1" customWidth="1"/>
    <col min="4108" max="4109" width="5.296875" style="142" customWidth="1"/>
    <col min="4110" max="4110" width="12.59765625" style="142" customWidth="1"/>
    <col min="4111" max="4111" width="3.3984375" style="142" customWidth="1"/>
    <col min="4112" max="4355" width="8.796875" style="142"/>
    <col min="4356" max="4356" width="2.296875" style="142" customWidth="1"/>
    <col min="4357" max="4357" width="4.59765625" style="142" bestFit="1" customWidth="1"/>
    <col min="4358" max="4358" width="10" style="142" customWidth="1"/>
    <col min="4359" max="4359" width="24.3984375" style="142" customWidth="1"/>
    <col min="4360" max="4360" width="6" style="142" bestFit="1" customWidth="1"/>
    <col min="4361" max="4361" width="9.3984375" style="142" bestFit="1" customWidth="1"/>
    <col min="4362" max="4362" width="1.69921875" style="142" customWidth="1"/>
    <col min="4363" max="4363" width="8.09765625" style="142" bestFit="1" customWidth="1"/>
    <col min="4364" max="4365" width="5.296875" style="142" customWidth="1"/>
    <col min="4366" max="4366" width="12.59765625" style="142" customWidth="1"/>
    <col min="4367" max="4367" width="3.3984375" style="142" customWidth="1"/>
    <col min="4368" max="4611" width="8.796875" style="142"/>
    <col min="4612" max="4612" width="2.296875" style="142" customWidth="1"/>
    <col min="4613" max="4613" width="4.59765625" style="142" bestFit="1" customWidth="1"/>
    <col min="4614" max="4614" width="10" style="142" customWidth="1"/>
    <col min="4615" max="4615" width="24.3984375" style="142" customWidth="1"/>
    <col min="4616" max="4616" width="6" style="142" bestFit="1" customWidth="1"/>
    <col min="4617" max="4617" width="9.3984375" style="142" bestFit="1" customWidth="1"/>
    <col min="4618" max="4618" width="1.69921875" style="142" customWidth="1"/>
    <col min="4619" max="4619" width="8.09765625" style="142" bestFit="1" customWidth="1"/>
    <col min="4620" max="4621" width="5.296875" style="142" customWidth="1"/>
    <col min="4622" max="4622" width="12.59765625" style="142" customWidth="1"/>
    <col min="4623" max="4623" width="3.3984375" style="142" customWidth="1"/>
    <col min="4624" max="4867" width="8.796875" style="142"/>
    <col min="4868" max="4868" width="2.296875" style="142" customWidth="1"/>
    <col min="4869" max="4869" width="4.59765625" style="142" bestFit="1" customWidth="1"/>
    <col min="4870" max="4870" width="10" style="142" customWidth="1"/>
    <col min="4871" max="4871" width="24.3984375" style="142" customWidth="1"/>
    <col min="4872" max="4872" width="6" style="142" bestFit="1" customWidth="1"/>
    <col min="4873" max="4873" width="9.3984375" style="142" bestFit="1" customWidth="1"/>
    <col min="4874" max="4874" width="1.69921875" style="142" customWidth="1"/>
    <col min="4875" max="4875" width="8.09765625" style="142" bestFit="1" customWidth="1"/>
    <col min="4876" max="4877" width="5.296875" style="142" customWidth="1"/>
    <col min="4878" max="4878" width="12.59765625" style="142" customWidth="1"/>
    <col min="4879" max="4879" width="3.3984375" style="142" customWidth="1"/>
    <col min="4880" max="5123" width="8.796875" style="142"/>
    <col min="5124" max="5124" width="2.296875" style="142" customWidth="1"/>
    <col min="5125" max="5125" width="4.59765625" style="142" bestFit="1" customWidth="1"/>
    <col min="5126" max="5126" width="10" style="142" customWidth="1"/>
    <col min="5127" max="5127" width="24.3984375" style="142" customWidth="1"/>
    <col min="5128" max="5128" width="6" style="142" bestFit="1" customWidth="1"/>
    <col min="5129" max="5129" width="9.3984375" style="142" bestFit="1" customWidth="1"/>
    <col min="5130" max="5130" width="1.69921875" style="142" customWidth="1"/>
    <col min="5131" max="5131" width="8.09765625" style="142" bestFit="1" customWidth="1"/>
    <col min="5132" max="5133" width="5.296875" style="142" customWidth="1"/>
    <col min="5134" max="5134" width="12.59765625" style="142" customWidth="1"/>
    <col min="5135" max="5135" width="3.3984375" style="142" customWidth="1"/>
    <col min="5136" max="5379" width="8.796875" style="142"/>
    <col min="5380" max="5380" width="2.296875" style="142" customWidth="1"/>
    <col min="5381" max="5381" width="4.59765625" style="142" bestFit="1" customWidth="1"/>
    <col min="5382" max="5382" width="10" style="142" customWidth="1"/>
    <col min="5383" max="5383" width="24.3984375" style="142" customWidth="1"/>
    <col min="5384" max="5384" width="6" style="142" bestFit="1" customWidth="1"/>
    <col min="5385" max="5385" width="9.3984375" style="142" bestFit="1" customWidth="1"/>
    <col min="5386" max="5386" width="1.69921875" style="142" customWidth="1"/>
    <col min="5387" max="5387" width="8.09765625" style="142" bestFit="1" customWidth="1"/>
    <col min="5388" max="5389" width="5.296875" style="142" customWidth="1"/>
    <col min="5390" max="5390" width="12.59765625" style="142" customWidth="1"/>
    <col min="5391" max="5391" width="3.3984375" style="142" customWidth="1"/>
    <col min="5392" max="5635" width="8.796875" style="142"/>
    <col min="5636" max="5636" width="2.296875" style="142" customWidth="1"/>
    <col min="5637" max="5637" width="4.59765625" style="142" bestFit="1" customWidth="1"/>
    <col min="5638" max="5638" width="10" style="142" customWidth="1"/>
    <col min="5639" max="5639" width="24.3984375" style="142" customWidth="1"/>
    <col min="5640" max="5640" width="6" style="142" bestFit="1" customWidth="1"/>
    <col min="5641" max="5641" width="9.3984375" style="142" bestFit="1" customWidth="1"/>
    <col min="5642" max="5642" width="1.69921875" style="142" customWidth="1"/>
    <col min="5643" max="5643" width="8.09765625" style="142" bestFit="1" customWidth="1"/>
    <col min="5644" max="5645" width="5.296875" style="142" customWidth="1"/>
    <col min="5646" max="5646" width="12.59765625" style="142" customWidth="1"/>
    <col min="5647" max="5647" width="3.3984375" style="142" customWidth="1"/>
    <col min="5648" max="5891" width="8.796875" style="142"/>
    <col min="5892" max="5892" width="2.296875" style="142" customWidth="1"/>
    <col min="5893" max="5893" width="4.59765625" style="142" bestFit="1" customWidth="1"/>
    <col min="5894" max="5894" width="10" style="142" customWidth="1"/>
    <col min="5895" max="5895" width="24.3984375" style="142" customWidth="1"/>
    <col min="5896" max="5896" width="6" style="142" bestFit="1" customWidth="1"/>
    <col min="5897" max="5897" width="9.3984375" style="142" bestFit="1" customWidth="1"/>
    <col min="5898" max="5898" width="1.69921875" style="142" customWidth="1"/>
    <col min="5899" max="5899" width="8.09765625" style="142" bestFit="1" customWidth="1"/>
    <col min="5900" max="5901" width="5.296875" style="142" customWidth="1"/>
    <col min="5902" max="5902" width="12.59765625" style="142" customWidth="1"/>
    <col min="5903" max="5903" width="3.3984375" style="142" customWidth="1"/>
    <col min="5904" max="6147" width="8.796875" style="142"/>
    <col min="6148" max="6148" width="2.296875" style="142" customWidth="1"/>
    <col min="6149" max="6149" width="4.59765625" style="142" bestFit="1" customWidth="1"/>
    <col min="6150" max="6150" width="10" style="142" customWidth="1"/>
    <col min="6151" max="6151" width="24.3984375" style="142" customWidth="1"/>
    <col min="6152" max="6152" width="6" style="142" bestFit="1" customWidth="1"/>
    <col min="6153" max="6153" width="9.3984375" style="142" bestFit="1" customWidth="1"/>
    <col min="6154" max="6154" width="1.69921875" style="142" customWidth="1"/>
    <col min="6155" max="6155" width="8.09765625" style="142" bestFit="1" customWidth="1"/>
    <col min="6156" max="6157" width="5.296875" style="142" customWidth="1"/>
    <col min="6158" max="6158" width="12.59765625" style="142" customWidth="1"/>
    <col min="6159" max="6159" width="3.3984375" style="142" customWidth="1"/>
    <col min="6160" max="6403" width="8.796875" style="142"/>
    <col min="6404" max="6404" width="2.296875" style="142" customWidth="1"/>
    <col min="6405" max="6405" width="4.59765625" style="142" bestFit="1" customWidth="1"/>
    <col min="6406" max="6406" width="10" style="142" customWidth="1"/>
    <col min="6407" max="6407" width="24.3984375" style="142" customWidth="1"/>
    <col min="6408" max="6408" width="6" style="142" bestFit="1" customWidth="1"/>
    <col min="6409" max="6409" width="9.3984375" style="142" bestFit="1" customWidth="1"/>
    <col min="6410" max="6410" width="1.69921875" style="142" customWidth="1"/>
    <col min="6411" max="6411" width="8.09765625" style="142" bestFit="1" customWidth="1"/>
    <col min="6412" max="6413" width="5.296875" style="142" customWidth="1"/>
    <col min="6414" max="6414" width="12.59765625" style="142" customWidth="1"/>
    <col min="6415" max="6415" width="3.3984375" style="142" customWidth="1"/>
    <col min="6416" max="6659" width="8.796875" style="142"/>
    <col min="6660" max="6660" width="2.296875" style="142" customWidth="1"/>
    <col min="6661" max="6661" width="4.59765625" style="142" bestFit="1" customWidth="1"/>
    <col min="6662" max="6662" width="10" style="142" customWidth="1"/>
    <col min="6663" max="6663" width="24.3984375" style="142" customWidth="1"/>
    <col min="6664" max="6664" width="6" style="142" bestFit="1" customWidth="1"/>
    <col min="6665" max="6665" width="9.3984375" style="142" bestFit="1" customWidth="1"/>
    <col min="6666" max="6666" width="1.69921875" style="142" customWidth="1"/>
    <col min="6667" max="6667" width="8.09765625" style="142" bestFit="1" customWidth="1"/>
    <col min="6668" max="6669" width="5.296875" style="142" customWidth="1"/>
    <col min="6670" max="6670" width="12.59765625" style="142" customWidth="1"/>
    <col min="6671" max="6671" width="3.3984375" style="142" customWidth="1"/>
    <col min="6672" max="6915" width="8.796875" style="142"/>
    <col min="6916" max="6916" width="2.296875" style="142" customWidth="1"/>
    <col min="6917" max="6917" width="4.59765625" style="142" bestFit="1" customWidth="1"/>
    <col min="6918" max="6918" width="10" style="142" customWidth="1"/>
    <col min="6919" max="6919" width="24.3984375" style="142" customWidth="1"/>
    <col min="6920" max="6920" width="6" style="142" bestFit="1" customWidth="1"/>
    <col min="6921" max="6921" width="9.3984375" style="142" bestFit="1" customWidth="1"/>
    <col min="6922" max="6922" width="1.69921875" style="142" customWidth="1"/>
    <col min="6923" max="6923" width="8.09765625" style="142" bestFit="1" customWidth="1"/>
    <col min="6924" max="6925" width="5.296875" style="142" customWidth="1"/>
    <col min="6926" max="6926" width="12.59765625" style="142" customWidth="1"/>
    <col min="6927" max="6927" width="3.3984375" style="142" customWidth="1"/>
    <col min="6928" max="7171" width="8.796875" style="142"/>
    <col min="7172" max="7172" width="2.296875" style="142" customWidth="1"/>
    <col min="7173" max="7173" width="4.59765625" style="142" bestFit="1" customWidth="1"/>
    <col min="7174" max="7174" width="10" style="142" customWidth="1"/>
    <col min="7175" max="7175" width="24.3984375" style="142" customWidth="1"/>
    <col min="7176" max="7176" width="6" style="142" bestFit="1" customWidth="1"/>
    <col min="7177" max="7177" width="9.3984375" style="142" bestFit="1" customWidth="1"/>
    <col min="7178" max="7178" width="1.69921875" style="142" customWidth="1"/>
    <col min="7179" max="7179" width="8.09765625" style="142" bestFit="1" customWidth="1"/>
    <col min="7180" max="7181" width="5.296875" style="142" customWidth="1"/>
    <col min="7182" max="7182" width="12.59765625" style="142" customWidth="1"/>
    <col min="7183" max="7183" width="3.3984375" style="142" customWidth="1"/>
    <col min="7184" max="7427" width="8.796875" style="142"/>
    <col min="7428" max="7428" width="2.296875" style="142" customWidth="1"/>
    <col min="7429" max="7429" width="4.59765625" style="142" bestFit="1" customWidth="1"/>
    <col min="7430" max="7430" width="10" style="142" customWidth="1"/>
    <col min="7431" max="7431" width="24.3984375" style="142" customWidth="1"/>
    <col min="7432" max="7432" width="6" style="142" bestFit="1" customWidth="1"/>
    <col min="7433" max="7433" width="9.3984375" style="142" bestFit="1" customWidth="1"/>
    <col min="7434" max="7434" width="1.69921875" style="142" customWidth="1"/>
    <col min="7435" max="7435" width="8.09765625" style="142" bestFit="1" customWidth="1"/>
    <col min="7436" max="7437" width="5.296875" style="142" customWidth="1"/>
    <col min="7438" max="7438" width="12.59765625" style="142" customWidth="1"/>
    <col min="7439" max="7439" width="3.3984375" style="142" customWidth="1"/>
    <col min="7440" max="7683" width="8.796875" style="142"/>
    <col min="7684" max="7684" width="2.296875" style="142" customWidth="1"/>
    <col min="7685" max="7685" width="4.59765625" style="142" bestFit="1" customWidth="1"/>
    <col min="7686" max="7686" width="10" style="142" customWidth="1"/>
    <col min="7687" max="7687" width="24.3984375" style="142" customWidth="1"/>
    <col min="7688" max="7688" width="6" style="142" bestFit="1" customWidth="1"/>
    <col min="7689" max="7689" width="9.3984375" style="142" bestFit="1" customWidth="1"/>
    <col min="7690" max="7690" width="1.69921875" style="142" customWidth="1"/>
    <col min="7691" max="7691" width="8.09765625" style="142" bestFit="1" customWidth="1"/>
    <col min="7692" max="7693" width="5.296875" style="142" customWidth="1"/>
    <col min="7694" max="7694" width="12.59765625" style="142" customWidth="1"/>
    <col min="7695" max="7695" width="3.3984375" style="142" customWidth="1"/>
    <col min="7696" max="7939" width="8.796875" style="142"/>
    <col min="7940" max="7940" width="2.296875" style="142" customWidth="1"/>
    <col min="7941" max="7941" width="4.59765625" style="142" bestFit="1" customWidth="1"/>
    <col min="7942" max="7942" width="10" style="142" customWidth="1"/>
    <col min="7943" max="7943" width="24.3984375" style="142" customWidth="1"/>
    <col min="7944" max="7944" width="6" style="142" bestFit="1" customWidth="1"/>
    <col min="7945" max="7945" width="9.3984375" style="142" bestFit="1" customWidth="1"/>
    <col min="7946" max="7946" width="1.69921875" style="142" customWidth="1"/>
    <col min="7947" max="7947" width="8.09765625" style="142" bestFit="1" customWidth="1"/>
    <col min="7948" max="7949" width="5.296875" style="142" customWidth="1"/>
    <col min="7950" max="7950" width="12.59765625" style="142" customWidth="1"/>
    <col min="7951" max="7951" width="3.3984375" style="142" customWidth="1"/>
    <col min="7952" max="8195" width="8.796875" style="142"/>
    <col min="8196" max="8196" width="2.296875" style="142" customWidth="1"/>
    <col min="8197" max="8197" width="4.59765625" style="142" bestFit="1" customWidth="1"/>
    <col min="8198" max="8198" width="10" style="142" customWidth="1"/>
    <col min="8199" max="8199" width="24.3984375" style="142" customWidth="1"/>
    <col min="8200" max="8200" width="6" style="142" bestFit="1" customWidth="1"/>
    <col min="8201" max="8201" width="9.3984375" style="142" bestFit="1" customWidth="1"/>
    <col min="8202" max="8202" width="1.69921875" style="142" customWidth="1"/>
    <col min="8203" max="8203" width="8.09765625" style="142" bestFit="1" customWidth="1"/>
    <col min="8204" max="8205" width="5.296875" style="142" customWidth="1"/>
    <col min="8206" max="8206" width="12.59765625" style="142" customWidth="1"/>
    <col min="8207" max="8207" width="3.3984375" style="142" customWidth="1"/>
    <col min="8208" max="8451" width="8.796875" style="142"/>
    <col min="8452" max="8452" width="2.296875" style="142" customWidth="1"/>
    <col min="8453" max="8453" width="4.59765625" style="142" bestFit="1" customWidth="1"/>
    <col min="8454" max="8454" width="10" style="142" customWidth="1"/>
    <col min="8455" max="8455" width="24.3984375" style="142" customWidth="1"/>
    <col min="8456" max="8456" width="6" style="142" bestFit="1" customWidth="1"/>
    <col min="8457" max="8457" width="9.3984375" style="142" bestFit="1" customWidth="1"/>
    <col min="8458" max="8458" width="1.69921875" style="142" customWidth="1"/>
    <col min="8459" max="8459" width="8.09765625" style="142" bestFit="1" customWidth="1"/>
    <col min="8460" max="8461" width="5.296875" style="142" customWidth="1"/>
    <col min="8462" max="8462" width="12.59765625" style="142" customWidth="1"/>
    <col min="8463" max="8463" width="3.3984375" style="142" customWidth="1"/>
    <col min="8464" max="8707" width="8.796875" style="142"/>
    <col min="8708" max="8708" width="2.296875" style="142" customWidth="1"/>
    <col min="8709" max="8709" width="4.59765625" style="142" bestFit="1" customWidth="1"/>
    <col min="8710" max="8710" width="10" style="142" customWidth="1"/>
    <col min="8711" max="8711" width="24.3984375" style="142" customWidth="1"/>
    <col min="8712" max="8712" width="6" style="142" bestFit="1" customWidth="1"/>
    <col min="8713" max="8713" width="9.3984375" style="142" bestFit="1" customWidth="1"/>
    <col min="8714" max="8714" width="1.69921875" style="142" customWidth="1"/>
    <col min="8715" max="8715" width="8.09765625" style="142" bestFit="1" customWidth="1"/>
    <col min="8716" max="8717" width="5.296875" style="142" customWidth="1"/>
    <col min="8718" max="8718" width="12.59765625" style="142" customWidth="1"/>
    <col min="8719" max="8719" width="3.3984375" style="142" customWidth="1"/>
    <col min="8720" max="8963" width="8.796875" style="142"/>
    <col min="8964" max="8964" width="2.296875" style="142" customWidth="1"/>
    <col min="8965" max="8965" width="4.59765625" style="142" bestFit="1" customWidth="1"/>
    <col min="8966" max="8966" width="10" style="142" customWidth="1"/>
    <col min="8967" max="8967" width="24.3984375" style="142" customWidth="1"/>
    <col min="8968" max="8968" width="6" style="142" bestFit="1" customWidth="1"/>
    <col min="8969" max="8969" width="9.3984375" style="142" bestFit="1" customWidth="1"/>
    <col min="8970" max="8970" width="1.69921875" style="142" customWidth="1"/>
    <col min="8971" max="8971" width="8.09765625" style="142" bestFit="1" customWidth="1"/>
    <col min="8972" max="8973" width="5.296875" style="142" customWidth="1"/>
    <col min="8974" max="8974" width="12.59765625" style="142" customWidth="1"/>
    <col min="8975" max="8975" width="3.3984375" style="142" customWidth="1"/>
    <col min="8976" max="9219" width="8.796875" style="142"/>
    <col min="9220" max="9220" width="2.296875" style="142" customWidth="1"/>
    <col min="9221" max="9221" width="4.59765625" style="142" bestFit="1" customWidth="1"/>
    <col min="9222" max="9222" width="10" style="142" customWidth="1"/>
    <col min="9223" max="9223" width="24.3984375" style="142" customWidth="1"/>
    <col min="9224" max="9224" width="6" style="142" bestFit="1" customWidth="1"/>
    <col min="9225" max="9225" width="9.3984375" style="142" bestFit="1" customWidth="1"/>
    <col min="9226" max="9226" width="1.69921875" style="142" customWidth="1"/>
    <col min="9227" max="9227" width="8.09765625" style="142" bestFit="1" customWidth="1"/>
    <col min="9228" max="9229" width="5.296875" style="142" customWidth="1"/>
    <col min="9230" max="9230" width="12.59765625" style="142" customWidth="1"/>
    <col min="9231" max="9231" width="3.3984375" style="142" customWidth="1"/>
    <col min="9232" max="9475" width="8.796875" style="142"/>
    <col min="9476" max="9476" width="2.296875" style="142" customWidth="1"/>
    <col min="9477" max="9477" width="4.59765625" style="142" bestFit="1" customWidth="1"/>
    <col min="9478" max="9478" width="10" style="142" customWidth="1"/>
    <col min="9479" max="9479" width="24.3984375" style="142" customWidth="1"/>
    <col min="9480" max="9480" width="6" style="142" bestFit="1" customWidth="1"/>
    <col min="9481" max="9481" width="9.3984375" style="142" bestFit="1" customWidth="1"/>
    <col min="9482" max="9482" width="1.69921875" style="142" customWidth="1"/>
    <col min="9483" max="9483" width="8.09765625" style="142" bestFit="1" customWidth="1"/>
    <col min="9484" max="9485" width="5.296875" style="142" customWidth="1"/>
    <col min="9486" max="9486" width="12.59765625" style="142" customWidth="1"/>
    <col min="9487" max="9487" width="3.3984375" style="142" customWidth="1"/>
    <col min="9488" max="9731" width="8.796875" style="142"/>
    <col min="9732" max="9732" width="2.296875" style="142" customWidth="1"/>
    <col min="9733" max="9733" width="4.59765625" style="142" bestFit="1" customWidth="1"/>
    <col min="9734" max="9734" width="10" style="142" customWidth="1"/>
    <col min="9735" max="9735" width="24.3984375" style="142" customWidth="1"/>
    <col min="9736" max="9736" width="6" style="142" bestFit="1" customWidth="1"/>
    <col min="9737" max="9737" width="9.3984375" style="142" bestFit="1" customWidth="1"/>
    <col min="9738" max="9738" width="1.69921875" style="142" customWidth="1"/>
    <col min="9739" max="9739" width="8.09765625" style="142" bestFit="1" customWidth="1"/>
    <col min="9740" max="9741" width="5.296875" style="142" customWidth="1"/>
    <col min="9742" max="9742" width="12.59765625" style="142" customWidth="1"/>
    <col min="9743" max="9743" width="3.3984375" style="142" customWidth="1"/>
    <col min="9744" max="9987" width="8.796875" style="142"/>
    <col min="9988" max="9988" width="2.296875" style="142" customWidth="1"/>
    <col min="9989" max="9989" width="4.59765625" style="142" bestFit="1" customWidth="1"/>
    <col min="9990" max="9990" width="10" style="142" customWidth="1"/>
    <col min="9991" max="9991" width="24.3984375" style="142" customWidth="1"/>
    <col min="9992" max="9992" width="6" style="142" bestFit="1" customWidth="1"/>
    <col min="9993" max="9993" width="9.3984375" style="142" bestFit="1" customWidth="1"/>
    <col min="9994" max="9994" width="1.69921875" style="142" customWidth="1"/>
    <col min="9995" max="9995" width="8.09765625" style="142" bestFit="1" customWidth="1"/>
    <col min="9996" max="9997" width="5.296875" style="142" customWidth="1"/>
    <col min="9998" max="9998" width="12.59765625" style="142" customWidth="1"/>
    <col min="9999" max="9999" width="3.3984375" style="142" customWidth="1"/>
    <col min="10000" max="10243" width="8.796875" style="142"/>
    <col min="10244" max="10244" width="2.296875" style="142" customWidth="1"/>
    <col min="10245" max="10245" width="4.59765625" style="142" bestFit="1" customWidth="1"/>
    <col min="10246" max="10246" width="10" style="142" customWidth="1"/>
    <col min="10247" max="10247" width="24.3984375" style="142" customWidth="1"/>
    <col min="10248" max="10248" width="6" style="142" bestFit="1" customWidth="1"/>
    <col min="10249" max="10249" width="9.3984375" style="142" bestFit="1" customWidth="1"/>
    <col min="10250" max="10250" width="1.69921875" style="142" customWidth="1"/>
    <col min="10251" max="10251" width="8.09765625" style="142" bestFit="1" customWidth="1"/>
    <col min="10252" max="10253" width="5.296875" style="142" customWidth="1"/>
    <col min="10254" max="10254" width="12.59765625" style="142" customWidth="1"/>
    <col min="10255" max="10255" width="3.3984375" style="142" customWidth="1"/>
    <col min="10256" max="10499" width="8.796875" style="142"/>
    <col min="10500" max="10500" width="2.296875" style="142" customWidth="1"/>
    <col min="10501" max="10501" width="4.59765625" style="142" bestFit="1" customWidth="1"/>
    <col min="10502" max="10502" width="10" style="142" customWidth="1"/>
    <col min="10503" max="10503" width="24.3984375" style="142" customWidth="1"/>
    <col min="10504" max="10504" width="6" style="142" bestFit="1" customWidth="1"/>
    <col min="10505" max="10505" width="9.3984375" style="142" bestFit="1" customWidth="1"/>
    <col min="10506" max="10506" width="1.69921875" style="142" customWidth="1"/>
    <col min="10507" max="10507" width="8.09765625" style="142" bestFit="1" customWidth="1"/>
    <col min="10508" max="10509" width="5.296875" style="142" customWidth="1"/>
    <col min="10510" max="10510" width="12.59765625" style="142" customWidth="1"/>
    <col min="10511" max="10511" width="3.3984375" style="142" customWidth="1"/>
    <col min="10512" max="10755" width="8.796875" style="142"/>
    <col min="10756" max="10756" width="2.296875" style="142" customWidth="1"/>
    <col min="10757" max="10757" width="4.59765625" style="142" bestFit="1" customWidth="1"/>
    <col min="10758" max="10758" width="10" style="142" customWidth="1"/>
    <col min="10759" max="10759" width="24.3984375" style="142" customWidth="1"/>
    <col min="10760" max="10760" width="6" style="142" bestFit="1" customWidth="1"/>
    <col min="10761" max="10761" width="9.3984375" style="142" bestFit="1" customWidth="1"/>
    <col min="10762" max="10762" width="1.69921875" style="142" customWidth="1"/>
    <col min="10763" max="10763" width="8.09765625" style="142" bestFit="1" customWidth="1"/>
    <col min="10764" max="10765" width="5.296875" style="142" customWidth="1"/>
    <col min="10766" max="10766" width="12.59765625" style="142" customWidth="1"/>
    <col min="10767" max="10767" width="3.3984375" style="142" customWidth="1"/>
    <col min="10768" max="11011" width="8.796875" style="142"/>
    <col min="11012" max="11012" width="2.296875" style="142" customWidth="1"/>
    <col min="11013" max="11013" width="4.59765625" style="142" bestFit="1" customWidth="1"/>
    <col min="11014" max="11014" width="10" style="142" customWidth="1"/>
    <col min="11015" max="11015" width="24.3984375" style="142" customWidth="1"/>
    <col min="11016" max="11016" width="6" style="142" bestFit="1" customWidth="1"/>
    <col min="11017" max="11017" width="9.3984375" style="142" bestFit="1" customWidth="1"/>
    <col min="11018" max="11018" width="1.69921875" style="142" customWidth="1"/>
    <col min="11019" max="11019" width="8.09765625" style="142" bestFit="1" customWidth="1"/>
    <col min="11020" max="11021" width="5.296875" style="142" customWidth="1"/>
    <col min="11022" max="11022" width="12.59765625" style="142" customWidth="1"/>
    <col min="11023" max="11023" width="3.3984375" style="142" customWidth="1"/>
    <col min="11024" max="11267" width="8.796875" style="142"/>
    <col min="11268" max="11268" width="2.296875" style="142" customWidth="1"/>
    <col min="11269" max="11269" width="4.59765625" style="142" bestFit="1" customWidth="1"/>
    <col min="11270" max="11270" width="10" style="142" customWidth="1"/>
    <col min="11271" max="11271" width="24.3984375" style="142" customWidth="1"/>
    <col min="11272" max="11272" width="6" style="142" bestFit="1" customWidth="1"/>
    <col min="11273" max="11273" width="9.3984375" style="142" bestFit="1" customWidth="1"/>
    <col min="11274" max="11274" width="1.69921875" style="142" customWidth="1"/>
    <col min="11275" max="11275" width="8.09765625" style="142" bestFit="1" customWidth="1"/>
    <col min="11276" max="11277" width="5.296875" style="142" customWidth="1"/>
    <col min="11278" max="11278" width="12.59765625" style="142" customWidth="1"/>
    <col min="11279" max="11279" width="3.3984375" style="142" customWidth="1"/>
    <col min="11280" max="11523" width="8.796875" style="142"/>
    <col min="11524" max="11524" width="2.296875" style="142" customWidth="1"/>
    <col min="11525" max="11525" width="4.59765625" style="142" bestFit="1" customWidth="1"/>
    <col min="11526" max="11526" width="10" style="142" customWidth="1"/>
    <col min="11527" max="11527" width="24.3984375" style="142" customWidth="1"/>
    <col min="11528" max="11528" width="6" style="142" bestFit="1" customWidth="1"/>
    <col min="11529" max="11529" width="9.3984375" style="142" bestFit="1" customWidth="1"/>
    <col min="11530" max="11530" width="1.69921875" style="142" customWidth="1"/>
    <col min="11531" max="11531" width="8.09765625" style="142" bestFit="1" customWidth="1"/>
    <col min="11532" max="11533" width="5.296875" style="142" customWidth="1"/>
    <col min="11534" max="11534" width="12.59765625" style="142" customWidth="1"/>
    <col min="11535" max="11535" width="3.3984375" style="142" customWidth="1"/>
    <col min="11536" max="11779" width="8.796875" style="142"/>
    <col min="11780" max="11780" width="2.296875" style="142" customWidth="1"/>
    <col min="11781" max="11781" width="4.59765625" style="142" bestFit="1" customWidth="1"/>
    <col min="11782" max="11782" width="10" style="142" customWidth="1"/>
    <col min="11783" max="11783" width="24.3984375" style="142" customWidth="1"/>
    <col min="11784" max="11784" width="6" style="142" bestFit="1" customWidth="1"/>
    <col min="11785" max="11785" width="9.3984375" style="142" bestFit="1" customWidth="1"/>
    <col min="11786" max="11786" width="1.69921875" style="142" customWidth="1"/>
    <col min="11787" max="11787" width="8.09765625" style="142" bestFit="1" customWidth="1"/>
    <col min="11788" max="11789" width="5.296875" style="142" customWidth="1"/>
    <col min="11790" max="11790" width="12.59765625" style="142" customWidth="1"/>
    <col min="11791" max="11791" width="3.3984375" style="142" customWidth="1"/>
    <col min="11792" max="12035" width="8.796875" style="142"/>
    <col min="12036" max="12036" width="2.296875" style="142" customWidth="1"/>
    <col min="12037" max="12037" width="4.59765625" style="142" bestFit="1" customWidth="1"/>
    <col min="12038" max="12038" width="10" style="142" customWidth="1"/>
    <col min="12039" max="12039" width="24.3984375" style="142" customWidth="1"/>
    <col min="12040" max="12040" width="6" style="142" bestFit="1" customWidth="1"/>
    <col min="12041" max="12041" width="9.3984375" style="142" bestFit="1" customWidth="1"/>
    <col min="12042" max="12042" width="1.69921875" style="142" customWidth="1"/>
    <col min="12043" max="12043" width="8.09765625" style="142" bestFit="1" customWidth="1"/>
    <col min="12044" max="12045" width="5.296875" style="142" customWidth="1"/>
    <col min="12046" max="12046" width="12.59765625" style="142" customWidth="1"/>
    <col min="12047" max="12047" width="3.3984375" style="142" customWidth="1"/>
    <col min="12048" max="12291" width="8.796875" style="142"/>
    <col min="12292" max="12292" width="2.296875" style="142" customWidth="1"/>
    <col min="12293" max="12293" width="4.59765625" style="142" bestFit="1" customWidth="1"/>
    <col min="12294" max="12294" width="10" style="142" customWidth="1"/>
    <col min="12295" max="12295" width="24.3984375" style="142" customWidth="1"/>
    <col min="12296" max="12296" width="6" style="142" bestFit="1" customWidth="1"/>
    <col min="12297" max="12297" width="9.3984375" style="142" bestFit="1" customWidth="1"/>
    <col min="12298" max="12298" width="1.69921875" style="142" customWidth="1"/>
    <col min="12299" max="12299" width="8.09765625" style="142" bestFit="1" customWidth="1"/>
    <col min="12300" max="12301" width="5.296875" style="142" customWidth="1"/>
    <col min="12302" max="12302" width="12.59765625" style="142" customWidth="1"/>
    <col min="12303" max="12303" width="3.3984375" style="142" customWidth="1"/>
    <col min="12304" max="12547" width="8.796875" style="142"/>
    <col min="12548" max="12548" width="2.296875" style="142" customWidth="1"/>
    <col min="12549" max="12549" width="4.59765625" style="142" bestFit="1" customWidth="1"/>
    <col min="12550" max="12550" width="10" style="142" customWidth="1"/>
    <col min="12551" max="12551" width="24.3984375" style="142" customWidth="1"/>
    <col min="12552" max="12552" width="6" style="142" bestFit="1" customWidth="1"/>
    <col min="12553" max="12553" width="9.3984375" style="142" bestFit="1" customWidth="1"/>
    <col min="12554" max="12554" width="1.69921875" style="142" customWidth="1"/>
    <col min="12555" max="12555" width="8.09765625" style="142" bestFit="1" customWidth="1"/>
    <col min="12556" max="12557" width="5.296875" style="142" customWidth="1"/>
    <col min="12558" max="12558" width="12.59765625" style="142" customWidth="1"/>
    <col min="12559" max="12559" width="3.3984375" style="142" customWidth="1"/>
    <col min="12560" max="12803" width="8.796875" style="142"/>
    <col min="12804" max="12804" width="2.296875" style="142" customWidth="1"/>
    <col min="12805" max="12805" width="4.59765625" style="142" bestFit="1" customWidth="1"/>
    <col min="12806" max="12806" width="10" style="142" customWidth="1"/>
    <col min="12807" max="12807" width="24.3984375" style="142" customWidth="1"/>
    <col min="12808" max="12808" width="6" style="142" bestFit="1" customWidth="1"/>
    <col min="12809" max="12809" width="9.3984375" style="142" bestFit="1" customWidth="1"/>
    <col min="12810" max="12810" width="1.69921875" style="142" customWidth="1"/>
    <col min="12811" max="12811" width="8.09765625" style="142" bestFit="1" customWidth="1"/>
    <col min="12812" max="12813" width="5.296875" style="142" customWidth="1"/>
    <col min="12814" max="12814" width="12.59765625" style="142" customWidth="1"/>
    <col min="12815" max="12815" width="3.3984375" style="142" customWidth="1"/>
    <col min="12816" max="13059" width="8.796875" style="142"/>
    <col min="13060" max="13060" width="2.296875" style="142" customWidth="1"/>
    <col min="13061" max="13061" width="4.59765625" style="142" bestFit="1" customWidth="1"/>
    <col min="13062" max="13062" width="10" style="142" customWidth="1"/>
    <col min="13063" max="13063" width="24.3984375" style="142" customWidth="1"/>
    <col min="13064" max="13064" width="6" style="142" bestFit="1" customWidth="1"/>
    <col min="13065" max="13065" width="9.3984375" style="142" bestFit="1" customWidth="1"/>
    <col min="13066" max="13066" width="1.69921875" style="142" customWidth="1"/>
    <col min="13067" max="13067" width="8.09765625" style="142" bestFit="1" customWidth="1"/>
    <col min="13068" max="13069" width="5.296875" style="142" customWidth="1"/>
    <col min="13070" max="13070" width="12.59765625" style="142" customWidth="1"/>
    <col min="13071" max="13071" width="3.3984375" style="142" customWidth="1"/>
    <col min="13072" max="13315" width="8.796875" style="142"/>
    <col min="13316" max="13316" width="2.296875" style="142" customWidth="1"/>
    <col min="13317" max="13317" width="4.59765625" style="142" bestFit="1" customWidth="1"/>
    <col min="13318" max="13318" width="10" style="142" customWidth="1"/>
    <col min="13319" max="13319" width="24.3984375" style="142" customWidth="1"/>
    <col min="13320" max="13320" width="6" style="142" bestFit="1" customWidth="1"/>
    <col min="13321" max="13321" width="9.3984375" style="142" bestFit="1" customWidth="1"/>
    <col min="13322" max="13322" width="1.69921875" style="142" customWidth="1"/>
    <col min="13323" max="13323" width="8.09765625" style="142" bestFit="1" customWidth="1"/>
    <col min="13324" max="13325" width="5.296875" style="142" customWidth="1"/>
    <col min="13326" max="13326" width="12.59765625" style="142" customWidth="1"/>
    <col min="13327" max="13327" width="3.3984375" style="142" customWidth="1"/>
    <col min="13328" max="13571" width="8.796875" style="142"/>
    <col min="13572" max="13572" width="2.296875" style="142" customWidth="1"/>
    <col min="13573" max="13573" width="4.59765625" style="142" bestFit="1" customWidth="1"/>
    <col min="13574" max="13574" width="10" style="142" customWidth="1"/>
    <col min="13575" max="13575" width="24.3984375" style="142" customWidth="1"/>
    <col min="13576" max="13576" width="6" style="142" bestFit="1" customWidth="1"/>
    <col min="13577" max="13577" width="9.3984375" style="142" bestFit="1" customWidth="1"/>
    <col min="13578" max="13578" width="1.69921875" style="142" customWidth="1"/>
    <col min="13579" max="13579" width="8.09765625" style="142" bestFit="1" customWidth="1"/>
    <col min="13580" max="13581" width="5.296875" style="142" customWidth="1"/>
    <col min="13582" max="13582" width="12.59765625" style="142" customWidth="1"/>
    <col min="13583" max="13583" width="3.3984375" style="142" customWidth="1"/>
    <col min="13584" max="13827" width="8.796875" style="142"/>
    <col min="13828" max="13828" width="2.296875" style="142" customWidth="1"/>
    <col min="13829" max="13829" width="4.59765625" style="142" bestFit="1" customWidth="1"/>
    <col min="13830" max="13830" width="10" style="142" customWidth="1"/>
    <col min="13831" max="13831" width="24.3984375" style="142" customWidth="1"/>
    <col min="13832" max="13832" width="6" style="142" bestFit="1" customWidth="1"/>
    <col min="13833" max="13833" width="9.3984375" style="142" bestFit="1" customWidth="1"/>
    <col min="13834" max="13834" width="1.69921875" style="142" customWidth="1"/>
    <col min="13835" max="13835" width="8.09765625" style="142" bestFit="1" customWidth="1"/>
    <col min="13836" max="13837" width="5.296875" style="142" customWidth="1"/>
    <col min="13838" max="13838" width="12.59765625" style="142" customWidth="1"/>
    <col min="13839" max="13839" width="3.3984375" style="142" customWidth="1"/>
    <col min="13840" max="14083" width="8.796875" style="142"/>
    <col min="14084" max="14084" width="2.296875" style="142" customWidth="1"/>
    <col min="14085" max="14085" width="4.59765625" style="142" bestFit="1" customWidth="1"/>
    <col min="14086" max="14086" width="10" style="142" customWidth="1"/>
    <col min="14087" max="14087" width="24.3984375" style="142" customWidth="1"/>
    <col min="14088" max="14088" width="6" style="142" bestFit="1" customWidth="1"/>
    <col min="14089" max="14089" width="9.3984375" style="142" bestFit="1" customWidth="1"/>
    <col min="14090" max="14090" width="1.69921875" style="142" customWidth="1"/>
    <col min="14091" max="14091" width="8.09765625" style="142" bestFit="1" customWidth="1"/>
    <col min="14092" max="14093" width="5.296875" style="142" customWidth="1"/>
    <col min="14094" max="14094" width="12.59765625" style="142" customWidth="1"/>
    <col min="14095" max="14095" width="3.3984375" style="142" customWidth="1"/>
    <col min="14096" max="14339" width="8.796875" style="142"/>
    <col min="14340" max="14340" width="2.296875" style="142" customWidth="1"/>
    <col min="14341" max="14341" width="4.59765625" style="142" bestFit="1" customWidth="1"/>
    <col min="14342" max="14342" width="10" style="142" customWidth="1"/>
    <col min="14343" max="14343" width="24.3984375" style="142" customWidth="1"/>
    <col min="14344" max="14344" width="6" style="142" bestFit="1" customWidth="1"/>
    <col min="14345" max="14345" width="9.3984375" style="142" bestFit="1" customWidth="1"/>
    <col min="14346" max="14346" width="1.69921875" style="142" customWidth="1"/>
    <col min="14347" max="14347" width="8.09765625" style="142" bestFit="1" customWidth="1"/>
    <col min="14348" max="14349" width="5.296875" style="142" customWidth="1"/>
    <col min="14350" max="14350" width="12.59765625" style="142" customWidth="1"/>
    <col min="14351" max="14351" width="3.3984375" style="142" customWidth="1"/>
    <col min="14352" max="14595" width="8.796875" style="142"/>
    <col min="14596" max="14596" width="2.296875" style="142" customWidth="1"/>
    <col min="14597" max="14597" width="4.59765625" style="142" bestFit="1" customWidth="1"/>
    <col min="14598" max="14598" width="10" style="142" customWidth="1"/>
    <col min="14599" max="14599" width="24.3984375" style="142" customWidth="1"/>
    <col min="14600" max="14600" width="6" style="142" bestFit="1" customWidth="1"/>
    <col min="14601" max="14601" width="9.3984375" style="142" bestFit="1" customWidth="1"/>
    <col min="14602" max="14602" width="1.69921875" style="142" customWidth="1"/>
    <col min="14603" max="14603" width="8.09765625" style="142" bestFit="1" customWidth="1"/>
    <col min="14604" max="14605" width="5.296875" style="142" customWidth="1"/>
    <col min="14606" max="14606" width="12.59765625" style="142" customWidth="1"/>
    <col min="14607" max="14607" width="3.3984375" style="142" customWidth="1"/>
    <col min="14608" max="14851" width="8.796875" style="142"/>
    <col min="14852" max="14852" width="2.296875" style="142" customWidth="1"/>
    <col min="14853" max="14853" width="4.59765625" style="142" bestFit="1" customWidth="1"/>
    <col min="14854" max="14854" width="10" style="142" customWidth="1"/>
    <col min="14855" max="14855" width="24.3984375" style="142" customWidth="1"/>
    <col min="14856" max="14856" width="6" style="142" bestFit="1" customWidth="1"/>
    <col min="14857" max="14857" width="9.3984375" style="142" bestFit="1" customWidth="1"/>
    <col min="14858" max="14858" width="1.69921875" style="142" customWidth="1"/>
    <col min="14859" max="14859" width="8.09765625" style="142" bestFit="1" customWidth="1"/>
    <col min="14860" max="14861" width="5.296875" style="142" customWidth="1"/>
    <col min="14862" max="14862" width="12.59765625" style="142" customWidth="1"/>
    <col min="14863" max="14863" width="3.3984375" style="142" customWidth="1"/>
    <col min="14864" max="15107" width="8.796875" style="142"/>
    <col min="15108" max="15108" width="2.296875" style="142" customWidth="1"/>
    <col min="15109" max="15109" width="4.59765625" style="142" bestFit="1" customWidth="1"/>
    <col min="15110" max="15110" width="10" style="142" customWidth="1"/>
    <col min="15111" max="15111" width="24.3984375" style="142" customWidth="1"/>
    <col min="15112" max="15112" width="6" style="142" bestFit="1" customWidth="1"/>
    <col min="15113" max="15113" width="9.3984375" style="142" bestFit="1" customWidth="1"/>
    <col min="15114" max="15114" width="1.69921875" style="142" customWidth="1"/>
    <col min="15115" max="15115" width="8.09765625" style="142" bestFit="1" customWidth="1"/>
    <col min="15116" max="15117" width="5.296875" style="142" customWidth="1"/>
    <col min="15118" max="15118" width="12.59765625" style="142" customWidth="1"/>
    <col min="15119" max="15119" width="3.3984375" style="142" customWidth="1"/>
    <col min="15120" max="15363" width="8.796875" style="142"/>
    <col min="15364" max="15364" width="2.296875" style="142" customWidth="1"/>
    <col min="15365" max="15365" width="4.59765625" style="142" bestFit="1" customWidth="1"/>
    <col min="15366" max="15366" width="10" style="142" customWidth="1"/>
    <col min="15367" max="15367" width="24.3984375" style="142" customWidth="1"/>
    <col min="15368" max="15368" width="6" style="142" bestFit="1" customWidth="1"/>
    <col min="15369" max="15369" width="9.3984375" style="142" bestFit="1" customWidth="1"/>
    <col min="15370" max="15370" width="1.69921875" style="142" customWidth="1"/>
    <col min="15371" max="15371" width="8.09765625" style="142" bestFit="1" customWidth="1"/>
    <col min="15372" max="15373" width="5.296875" style="142" customWidth="1"/>
    <col min="15374" max="15374" width="12.59765625" style="142" customWidth="1"/>
    <col min="15375" max="15375" width="3.3984375" style="142" customWidth="1"/>
    <col min="15376" max="15619" width="8.796875" style="142"/>
    <col min="15620" max="15620" width="2.296875" style="142" customWidth="1"/>
    <col min="15621" max="15621" width="4.59765625" style="142" bestFit="1" customWidth="1"/>
    <col min="15622" max="15622" width="10" style="142" customWidth="1"/>
    <col min="15623" max="15623" width="24.3984375" style="142" customWidth="1"/>
    <col min="15624" max="15624" width="6" style="142" bestFit="1" customWidth="1"/>
    <col min="15625" max="15625" width="9.3984375" style="142" bestFit="1" customWidth="1"/>
    <col min="15626" max="15626" width="1.69921875" style="142" customWidth="1"/>
    <col min="15627" max="15627" width="8.09765625" style="142" bestFit="1" customWidth="1"/>
    <col min="15628" max="15629" width="5.296875" style="142" customWidth="1"/>
    <col min="15630" max="15630" width="12.59765625" style="142" customWidth="1"/>
    <col min="15631" max="15631" width="3.3984375" style="142" customWidth="1"/>
    <col min="15632" max="15875" width="8.796875" style="142"/>
    <col min="15876" max="15876" width="2.296875" style="142" customWidth="1"/>
    <col min="15877" max="15877" width="4.59765625" style="142" bestFit="1" customWidth="1"/>
    <col min="15878" max="15878" width="10" style="142" customWidth="1"/>
    <col min="15879" max="15879" width="24.3984375" style="142" customWidth="1"/>
    <col min="15880" max="15880" width="6" style="142" bestFit="1" customWidth="1"/>
    <col min="15881" max="15881" width="9.3984375" style="142" bestFit="1" customWidth="1"/>
    <col min="15882" max="15882" width="1.69921875" style="142" customWidth="1"/>
    <col min="15883" max="15883" width="8.09765625" style="142" bestFit="1" customWidth="1"/>
    <col min="15884" max="15885" width="5.296875" style="142" customWidth="1"/>
    <col min="15886" max="15886" width="12.59765625" style="142" customWidth="1"/>
    <col min="15887" max="15887" width="3.3984375" style="142" customWidth="1"/>
    <col min="15888" max="16131" width="8.796875" style="142"/>
    <col min="16132" max="16132" width="2.296875" style="142" customWidth="1"/>
    <col min="16133" max="16133" width="4.59765625" style="142" bestFit="1" customWidth="1"/>
    <col min="16134" max="16134" width="10" style="142" customWidth="1"/>
    <col min="16135" max="16135" width="24.3984375" style="142" customWidth="1"/>
    <col min="16136" max="16136" width="6" style="142" bestFit="1" customWidth="1"/>
    <col min="16137" max="16137" width="9.3984375" style="142" bestFit="1" customWidth="1"/>
    <col min="16138" max="16138" width="1.69921875" style="142" customWidth="1"/>
    <col min="16139" max="16139" width="8.09765625" style="142" bestFit="1" customWidth="1"/>
    <col min="16140" max="16141" width="5.296875" style="142" customWidth="1"/>
    <col min="16142" max="16142" width="12.59765625" style="142" customWidth="1"/>
    <col min="16143" max="16143" width="3.3984375" style="142" customWidth="1"/>
    <col min="16144" max="16384" width="8.796875" style="142"/>
  </cols>
  <sheetData>
    <row r="1" spans="1:53" s="141" customFormat="1" ht="27" x14ac:dyDescent="0.25">
      <c r="A1" s="87"/>
      <c r="B1" s="82"/>
      <c r="C1" s="82"/>
      <c r="D1" s="82"/>
      <c r="E1" s="82" t="s">
        <v>57</v>
      </c>
      <c r="F1" s="82"/>
      <c r="G1" s="82"/>
      <c r="H1" s="82"/>
      <c r="I1" s="82" t="str">
        <f>กรอกข้อมูล!C4</f>
        <v>ภาษาไทย</v>
      </c>
      <c r="J1" s="82"/>
      <c r="K1" s="82"/>
      <c r="L1" s="82"/>
      <c r="M1" s="82"/>
      <c r="N1" s="82"/>
      <c r="O1" s="82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</row>
    <row r="2" spans="1:53" s="141" customFormat="1" ht="27" x14ac:dyDescent="0.25">
      <c r="A2" s="87"/>
      <c r="B2" s="82"/>
      <c r="C2" s="82"/>
      <c r="D2" s="82" t="s">
        <v>765</v>
      </c>
      <c r="E2" s="82"/>
      <c r="F2" s="82"/>
      <c r="G2" s="82" t="str">
        <f>กรอกข้อมูล!H6</f>
        <v>3/4</v>
      </c>
      <c r="H2" s="82" t="s">
        <v>60</v>
      </c>
      <c r="I2" s="82"/>
      <c r="J2" s="110">
        <f>กรอกข้อมูล!C7</f>
        <v>1</v>
      </c>
      <c r="K2" s="82" t="s">
        <v>61</v>
      </c>
      <c r="L2" s="82"/>
      <c r="M2" s="88">
        <f>กรอกข้อมูล!C8</f>
        <v>2565</v>
      </c>
      <c r="N2" s="82"/>
      <c r="O2" s="82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</row>
    <row r="3" spans="1:53" s="141" customFormat="1" ht="20.25" customHeight="1" x14ac:dyDescent="0.25">
      <c r="A3" s="87"/>
      <c r="B3" s="82"/>
      <c r="C3" s="82"/>
      <c r="D3" s="82" t="s">
        <v>62</v>
      </c>
      <c r="E3" s="82" t="str">
        <f>กรอกข้อมูล!C9</f>
        <v>ABCD</v>
      </c>
      <c r="F3" s="82"/>
      <c r="G3" s="82"/>
      <c r="H3" s="82" t="s">
        <v>58</v>
      </c>
      <c r="I3" s="82"/>
      <c r="J3" s="82" t="str">
        <f>กรอกข้อมูล!C10</f>
        <v>a12345</v>
      </c>
      <c r="K3" s="82" t="s">
        <v>59</v>
      </c>
      <c r="L3" s="82"/>
      <c r="M3" s="82" t="str">
        <f>กรอกข้อมูล!C11</f>
        <v>1 หน่วยกิต</v>
      </c>
      <c r="N3" s="82"/>
      <c r="O3" s="82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</row>
    <row r="4" spans="1:53" s="141" customFormat="1" ht="20.25" customHeight="1" x14ac:dyDescent="0.25">
      <c r="A4" s="87"/>
      <c r="B4" s="163" t="s">
        <v>812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10"/>
      <c r="P4" s="83" t="s">
        <v>94</v>
      </c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</row>
    <row r="5" spans="1:53" ht="15.75" customHeight="1" x14ac:dyDescent="0.25">
      <c r="A5" s="93"/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11"/>
      <c r="P5" s="84" t="s">
        <v>93</v>
      </c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</row>
    <row r="6" spans="1:53" ht="14.25" customHeight="1" x14ac:dyDescent="0.25">
      <c r="A6" s="93"/>
      <c r="B6" s="160" t="s">
        <v>0</v>
      </c>
      <c r="C6" s="161" t="s">
        <v>1</v>
      </c>
      <c r="D6" s="171" t="s">
        <v>5</v>
      </c>
      <c r="E6" s="172"/>
      <c r="F6" s="172"/>
      <c r="G6" s="175" t="s">
        <v>6</v>
      </c>
      <c r="H6" s="161" t="s">
        <v>7</v>
      </c>
      <c r="I6" s="177"/>
      <c r="J6" s="178"/>
      <c r="K6" s="177"/>
      <c r="L6" s="178"/>
      <c r="M6" s="93"/>
      <c r="N6" s="93"/>
      <c r="O6" s="93"/>
      <c r="P6" s="84" t="s">
        <v>95</v>
      </c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</row>
    <row r="7" spans="1:53" ht="15" customHeight="1" x14ac:dyDescent="0.25">
      <c r="A7" s="93"/>
      <c r="B7" s="160"/>
      <c r="C7" s="162"/>
      <c r="D7" s="173"/>
      <c r="E7" s="174"/>
      <c r="F7" s="174"/>
      <c r="G7" s="176"/>
      <c r="H7" s="162"/>
      <c r="I7" s="177"/>
      <c r="J7" s="178"/>
      <c r="K7" s="177"/>
      <c r="L7" s="178"/>
      <c r="M7" s="93"/>
      <c r="N7" s="93"/>
      <c r="O7" s="93"/>
      <c r="P7" s="85" t="s">
        <v>188</v>
      </c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</row>
    <row r="8" spans="1:53" ht="18" customHeight="1" x14ac:dyDescent="0.25">
      <c r="A8" s="93"/>
      <c r="B8" s="114">
        <v>1</v>
      </c>
      <c r="C8" s="71" t="s">
        <v>316</v>
      </c>
      <c r="D8" s="72" t="s">
        <v>2</v>
      </c>
      <c r="E8" s="73" t="s">
        <v>317</v>
      </c>
      <c r="F8" s="74" t="s">
        <v>318</v>
      </c>
      <c r="G8" s="38"/>
      <c r="H8" s="25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17"/>
      <c r="J8" s="80"/>
      <c r="K8" s="17"/>
      <c r="L8" s="80"/>
      <c r="M8" s="93"/>
      <c r="N8" s="93"/>
      <c r="O8" s="93"/>
      <c r="P8" s="94"/>
      <c r="Q8" s="93" t="str">
        <f t="shared" ref="Q8:Q47" si="0">IF(LEFT(D8,7)="เด็กชาย","ชาย",IF(LEFT(D8,8)="เด็กหญิง","หญิง",IF(LEFT(D8,3)="นาย","ชาย",IF(LEFT(D8,6)="นางสาว","หญิง"))))</f>
        <v>ชาย</v>
      </c>
      <c r="R8" s="143"/>
      <c r="S8" s="144" t="s">
        <v>92</v>
      </c>
      <c r="T8" s="144">
        <v>4</v>
      </c>
      <c r="U8" s="144">
        <v>3.5</v>
      </c>
      <c r="V8" s="144">
        <v>3</v>
      </c>
      <c r="W8" s="144">
        <v>2.5</v>
      </c>
      <c r="X8" s="144">
        <v>2</v>
      </c>
      <c r="Y8" s="144">
        <v>1.5</v>
      </c>
      <c r="Z8" s="144">
        <v>1</v>
      </c>
      <c r="AA8" s="144">
        <v>0</v>
      </c>
      <c r="AB8" s="144" t="s">
        <v>12</v>
      </c>
      <c r="AC8" s="144" t="s">
        <v>17</v>
      </c>
      <c r="AD8" s="143" t="s">
        <v>16</v>
      </c>
      <c r="AE8" s="93" t="s">
        <v>21</v>
      </c>
      <c r="AF8" s="145">
        <f>SUMIF(H8:H53,"4",G8:G53)+SUMIF(H8:H53,"3.5",G8:G53)+SUMIF(H8:H53,"3",G8:G53)+SUMIF(H8:H53,"2.5",G8:G53)+SUMIF(H8:H53,"2",G8:G53)+SUMIF(H8:H53,"1.5",G8:G53)+SUMIF(H8:H53,"1",G8:G53)+SUMIF(H8:H53,"0",G8:G53)</f>
        <v>0</v>
      </c>
      <c r="AG8" s="93"/>
      <c r="AH8" s="93"/>
      <c r="AI8" s="93"/>
      <c r="AJ8" s="93"/>
      <c r="AK8" s="93"/>
      <c r="AL8" s="93"/>
      <c r="AM8" s="93"/>
      <c r="AN8" s="93"/>
    </row>
    <row r="9" spans="1:53" ht="18" customHeight="1" x14ac:dyDescent="0.25">
      <c r="A9" s="93"/>
      <c r="B9" s="114">
        <v>2</v>
      </c>
      <c r="C9" s="71" t="s">
        <v>319</v>
      </c>
      <c r="D9" s="72" t="s">
        <v>2</v>
      </c>
      <c r="E9" s="73" t="s">
        <v>320</v>
      </c>
      <c r="F9" s="74" t="s">
        <v>321</v>
      </c>
      <c r="G9" s="38"/>
      <c r="H9" s="25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17"/>
      <c r="J9" s="78" t="s">
        <v>19</v>
      </c>
      <c r="K9" s="26"/>
      <c r="L9" s="26">
        <f>K10+K11</f>
        <v>0</v>
      </c>
      <c r="M9" s="81" t="s">
        <v>20</v>
      </c>
      <c r="N9" s="93"/>
      <c r="O9" s="93"/>
      <c r="P9" s="94"/>
      <c r="Q9" s="93" t="str">
        <f t="shared" si="0"/>
        <v>ชาย</v>
      </c>
      <c r="R9" s="143" t="s">
        <v>8</v>
      </c>
      <c r="S9" s="143">
        <f>SUM(K16:K23)</f>
        <v>0</v>
      </c>
      <c r="T9" s="143">
        <f>COUNTIFS($Q$8:$Q$59,"ชาย",$H$8:$H$59,4)</f>
        <v>0</v>
      </c>
      <c r="U9" s="143">
        <f>COUNTIFS($Q$8:$Q$59,"ชาย",$H$8:$H$59,3.5)</f>
        <v>0</v>
      </c>
      <c r="V9" s="143">
        <f>COUNTIFS($Q$8:$Q$59,"ชาย",$H$8:$H$59,3)</f>
        <v>0</v>
      </c>
      <c r="W9" s="143">
        <f>COUNTIFS($Q$8:$Q$59,"ชาย",$H$8:$H$59,2.5)</f>
        <v>0</v>
      </c>
      <c r="X9" s="143">
        <f>COUNTIFS($Q$8:$Q$59,"ชาย",$H$8:$H$59,2)</f>
        <v>0</v>
      </c>
      <c r="Y9" s="143">
        <f>COUNTIFS($Q$8:$Q$59,"ชาย",$H$8:$H$59,1.5)</f>
        <v>0</v>
      </c>
      <c r="Z9" s="143">
        <f>COUNTIFS($Q$8:$Q$59,"ชาย",$H$8:$H$59,1)</f>
        <v>0</v>
      </c>
      <c r="AA9" s="143">
        <f>COUNTIFS($Q$8:$Q$59,"ชาย",$H$8:$H$59,0)</f>
        <v>0</v>
      </c>
      <c r="AB9" s="143">
        <f>COUNTIFS($Q$8:$Q$59,"ชาย",$H$8:$H$59,"ร")</f>
        <v>0</v>
      </c>
      <c r="AC9" s="143">
        <f>COUNTIFS($Q$8:$Q$59,"ชาย",$H$8:$H$59,"มส")</f>
        <v>0</v>
      </c>
      <c r="AD9" s="143">
        <f>SUM(T9:AB9)</f>
        <v>0</v>
      </c>
      <c r="AE9" s="93" t="s">
        <v>22</v>
      </c>
      <c r="AF9" s="146" t="e">
        <f>AF8/S11</f>
        <v>#DIV/0!</v>
      </c>
      <c r="AG9" s="93"/>
      <c r="AH9" s="93"/>
      <c r="AI9" s="93"/>
      <c r="AJ9" s="93"/>
      <c r="AK9" s="93"/>
      <c r="AL9" s="93"/>
      <c r="AM9" s="93"/>
      <c r="AN9" s="93"/>
    </row>
    <row r="10" spans="1:53" ht="18" customHeight="1" x14ac:dyDescent="0.25">
      <c r="A10" s="93"/>
      <c r="B10" s="114">
        <v>3</v>
      </c>
      <c r="C10" s="71" t="s">
        <v>327</v>
      </c>
      <c r="D10" s="72" t="s">
        <v>2</v>
      </c>
      <c r="E10" s="73" t="s">
        <v>328</v>
      </c>
      <c r="F10" s="74" t="s">
        <v>14</v>
      </c>
      <c r="G10" s="38"/>
      <c r="H10" s="25" t="str">
        <f t="shared" si="1"/>
        <v/>
      </c>
      <c r="I10" s="17"/>
      <c r="J10" s="79" t="s">
        <v>8</v>
      </c>
      <c r="K10" s="26">
        <f>AD9+X26</f>
        <v>0</v>
      </c>
      <c r="L10" s="78" t="s">
        <v>20</v>
      </c>
      <c r="M10" s="95"/>
      <c r="N10" s="93"/>
      <c r="O10" s="93"/>
      <c r="P10" s="94"/>
      <c r="Q10" s="93" t="str">
        <f t="shared" si="0"/>
        <v>ชาย</v>
      </c>
      <c r="R10" s="143" t="s">
        <v>9</v>
      </c>
      <c r="S10" s="143">
        <f>SUM(L16:L23)</f>
        <v>0</v>
      </c>
      <c r="T10" s="143">
        <f>COUNTIFS($Q$8:$Q$59,"หญิง",$H$8:$H$59,4)</f>
        <v>0</v>
      </c>
      <c r="U10" s="143">
        <f>COUNTIFS($Q$8:$Q$59,"หญิง",$H$8:$H$59,3.5)</f>
        <v>0</v>
      </c>
      <c r="V10" s="143">
        <f>COUNTIFS($Q$8:$Q$59,"หญิง",$H$8:$H$59,3)</f>
        <v>0</v>
      </c>
      <c r="W10" s="143">
        <f>COUNTIFS($Q$8:$Q$59,"หญิง",$H$8:$H$59,2.5)</f>
        <v>0</v>
      </c>
      <c r="X10" s="143">
        <f>COUNTIFS($Q$8:$Q$59,"หญิง",$H$8:$H$59,2)</f>
        <v>0</v>
      </c>
      <c r="Y10" s="143">
        <f>COUNTIFS($Q$8:$Q$59,"หญิง",$H$8:$H$59,1.5)</f>
        <v>0</v>
      </c>
      <c r="Z10" s="143">
        <f>COUNTIFS($Q$8:$Q$59,"หญิง",$H$8:$H$59,1)</f>
        <v>0</v>
      </c>
      <c r="AA10" s="143">
        <f>COUNTIFS($Q$8:$Q$59,"หญิง",$H$8:$H$59,0)</f>
        <v>0</v>
      </c>
      <c r="AB10" s="143">
        <f>COUNTIFS($Q$8:$Q$59,"หญิง",$H$8:$H$59,"ร")</f>
        <v>0</v>
      </c>
      <c r="AC10" s="143">
        <f>COUNTIFS($Q$8:$Q$59,"หญิง",$H$8:$H$59,"มส")</f>
        <v>0</v>
      </c>
      <c r="AD10" s="143">
        <f>SUM(T10:AC10)</f>
        <v>0</v>
      </c>
      <c r="AE10" s="93" t="s">
        <v>23</v>
      </c>
      <c r="AF10" s="146" t="e">
        <f>((T11*T8)+(U11*U8)+(V11*V8)+(W11*W8)+(X11*X8)+(Y11*Y8)+(Z11*Z8)+(AA8*AA11))/AF11</f>
        <v>#DIV/0!</v>
      </c>
      <c r="AG10" s="93"/>
      <c r="AH10" s="93"/>
      <c r="AI10" s="93"/>
      <c r="AJ10" s="93"/>
      <c r="AK10" s="93"/>
      <c r="AL10" s="93"/>
      <c r="AM10" s="93"/>
      <c r="AN10" s="93"/>
    </row>
    <row r="11" spans="1:53" ht="18" customHeight="1" x14ac:dyDescent="0.25">
      <c r="A11" s="93"/>
      <c r="B11" s="114">
        <v>4</v>
      </c>
      <c r="C11" s="71" t="s">
        <v>335</v>
      </c>
      <c r="D11" s="72" t="s">
        <v>2</v>
      </c>
      <c r="E11" s="73" t="s">
        <v>141</v>
      </c>
      <c r="F11" s="74" t="s">
        <v>336</v>
      </c>
      <c r="G11" s="38"/>
      <c r="H11" s="25" t="str">
        <f t="shared" si="1"/>
        <v/>
      </c>
      <c r="I11" s="17"/>
      <c r="J11" s="79" t="s">
        <v>9</v>
      </c>
      <c r="K11" s="26">
        <f>AD10+X27</f>
        <v>0</v>
      </c>
      <c r="L11" s="78" t="s">
        <v>20</v>
      </c>
      <c r="M11" s="95"/>
      <c r="N11" s="93"/>
      <c r="O11" s="93"/>
      <c r="P11" s="94"/>
      <c r="Q11" s="93" t="str">
        <f t="shared" si="0"/>
        <v>ชาย</v>
      </c>
      <c r="R11" s="143" t="s">
        <v>16</v>
      </c>
      <c r="S11" s="143">
        <f>SUM(S9:S10)</f>
        <v>0</v>
      </c>
      <c r="T11" s="143">
        <f>SUM(T9:T10)</f>
        <v>0</v>
      </c>
      <c r="U11" s="143">
        <f>SUM(U9:U10)</f>
        <v>0</v>
      </c>
      <c r="V11" s="143">
        <f t="shared" ref="V11:Z11" si="2">SUM(V9:V10)</f>
        <v>0</v>
      </c>
      <c r="W11" s="143">
        <f t="shared" si="2"/>
        <v>0</v>
      </c>
      <c r="X11" s="143">
        <f t="shared" si="2"/>
        <v>0</v>
      </c>
      <c r="Y11" s="143">
        <f t="shared" si="2"/>
        <v>0</v>
      </c>
      <c r="Z11" s="143">
        <f t="shared" si="2"/>
        <v>0</v>
      </c>
      <c r="AA11" s="143">
        <f>SUM(AA9:AA10)</f>
        <v>0</v>
      </c>
      <c r="AB11" s="143">
        <f>SUM(AB9:AB10)</f>
        <v>0</v>
      </c>
      <c r="AC11" s="143">
        <f>SUM(AC9:AC10)</f>
        <v>0</v>
      </c>
      <c r="AD11" s="143">
        <f>SUM(T11:AB11)</f>
        <v>0</v>
      </c>
      <c r="AE11" s="93" t="s">
        <v>140</v>
      </c>
      <c r="AF11" s="93">
        <f>SUM(T11:AA11)</f>
        <v>0</v>
      </c>
      <c r="AG11" s="93"/>
      <c r="AH11" s="93"/>
      <c r="AI11" s="93"/>
      <c r="AJ11" s="93"/>
      <c r="AK11" s="93"/>
      <c r="AL11" s="93"/>
      <c r="AM11" s="93"/>
      <c r="AN11" s="93"/>
    </row>
    <row r="12" spans="1:53" ht="18" customHeight="1" x14ac:dyDescent="0.25">
      <c r="A12" s="93"/>
      <c r="B12" s="114">
        <v>5</v>
      </c>
      <c r="C12" s="71" t="s">
        <v>337</v>
      </c>
      <c r="D12" s="72" t="s">
        <v>2</v>
      </c>
      <c r="E12" s="73" t="s">
        <v>89</v>
      </c>
      <c r="F12" s="74" t="s">
        <v>338</v>
      </c>
      <c r="G12" s="38"/>
      <c r="H12" s="25" t="str">
        <f t="shared" si="1"/>
        <v/>
      </c>
      <c r="I12" s="17"/>
      <c r="J12" s="78" t="s">
        <v>18</v>
      </c>
      <c r="K12" s="17"/>
      <c r="L12" s="80"/>
      <c r="M12" s="93"/>
      <c r="N12" s="93"/>
      <c r="O12" s="93"/>
      <c r="P12" s="94"/>
      <c r="Q12" s="93" t="str">
        <f t="shared" si="0"/>
        <v>ชาย</v>
      </c>
      <c r="R12" s="143"/>
      <c r="S12" s="143"/>
      <c r="T12" s="147" t="e">
        <f>(100*T11)/AD11</f>
        <v>#DIV/0!</v>
      </c>
      <c r="U12" s="147" t="e">
        <f>(100*U11)/AD11</f>
        <v>#DIV/0!</v>
      </c>
      <c r="V12" s="147" t="e">
        <f>(100*V11)/AD11</f>
        <v>#DIV/0!</v>
      </c>
      <c r="W12" s="147" t="e">
        <f>(100*W11)/AD11</f>
        <v>#DIV/0!</v>
      </c>
      <c r="X12" s="147" t="e">
        <f>(100*X11)/AD11</f>
        <v>#DIV/0!</v>
      </c>
      <c r="Y12" s="147" t="e">
        <f>(100*Y11)/AD11</f>
        <v>#DIV/0!</v>
      </c>
      <c r="Z12" s="147" t="e">
        <f>(100*Z11)/AD11</f>
        <v>#DIV/0!</v>
      </c>
      <c r="AA12" s="147" t="e">
        <f>(100*AA11)/AD11</f>
        <v>#DIV/0!</v>
      </c>
      <c r="AB12" s="147" t="e">
        <f>(100*AB11)/AD11</f>
        <v>#DIV/0!</v>
      </c>
      <c r="AC12" s="147" t="e">
        <f>(100*AC11)/AD11</f>
        <v>#DIV/0!</v>
      </c>
      <c r="AD12" s="143" t="e">
        <f>SUM(T12:AB12)</f>
        <v>#DIV/0!</v>
      </c>
      <c r="AE12" s="93"/>
      <c r="AF12" s="93"/>
      <c r="AG12" s="93"/>
      <c r="AH12" s="93"/>
      <c r="AI12" s="93"/>
      <c r="AJ12" s="93"/>
      <c r="AK12" s="93"/>
      <c r="AL12" s="93"/>
      <c r="AM12" s="93"/>
      <c r="AN12" s="93"/>
    </row>
    <row r="13" spans="1:53" ht="18" customHeight="1" x14ac:dyDescent="0.25">
      <c r="A13" s="93"/>
      <c r="B13" s="114">
        <v>6</v>
      </c>
      <c r="C13" s="71" t="s">
        <v>339</v>
      </c>
      <c r="D13" s="72" t="s">
        <v>2</v>
      </c>
      <c r="E13" s="73" t="s">
        <v>157</v>
      </c>
      <c r="F13" s="74" t="s">
        <v>340</v>
      </c>
      <c r="G13" s="38"/>
      <c r="H13" s="25" t="str">
        <f t="shared" si="1"/>
        <v/>
      </c>
      <c r="I13" s="17"/>
      <c r="J13" s="80"/>
      <c r="K13" s="17"/>
      <c r="L13" s="80"/>
      <c r="M13" s="93"/>
      <c r="N13" s="93"/>
      <c r="O13" s="93"/>
      <c r="P13" s="94"/>
      <c r="Q13" s="93" t="str">
        <f t="shared" si="0"/>
        <v>ชาย</v>
      </c>
      <c r="R13" s="93"/>
      <c r="S13" s="100"/>
      <c r="T13" s="235" t="s">
        <v>80</v>
      </c>
      <c r="U13" s="235"/>
      <c r="V13" s="235"/>
      <c r="W13" s="236" t="s">
        <v>81</v>
      </c>
      <c r="X13" s="236"/>
      <c r="Y13" s="236"/>
      <c r="Z13" s="212" t="s">
        <v>82</v>
      </c>
      <c r="AA13" s="212"/>
      <c r="AB13" s="212"/>
      <c r="AC13" s="212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</row>
    <row r="14" spans="1:53" ht="18" customHeight="1" x14ac:dyDescent="0.25">
      <c r="A14" s="93"/>
      <c r="B14" s="114">
        <v>7</v>
      </c>
      <c r="C14" s="71" t="s">
        <v>341</v>
      </c>
      <c r="D14" s="72" t="s">
        <v>2</v>
      </c>
      <c r="E14" s="73" t="s">
        <v>342</v>
      </c>
      <c r="F14" s="74" t="s">
        <v>343</v>
      </c>
      <c r="G14" s="38"/>
      <c r="H14" s="25" t="str">
        <f t="shared" si="1"/>
        <v/>
      </c>
      <c r="I14" s="17"/>
      <c r="J14" s="179" t="s">
        <v>7</v>
      </c>
      <c r="K14" s="179" t="s">
        <v>8</v>
      </c>
      <c r="L14" s="181" t="s">
        <v>9</v>
      </c>
      <c r="M14" s="107" t="s">
        <v>10</v>
      </c>
      <c r="N14" s="95"/>
      <c r="O14" s="95"/>
      <c r="P14" s="94"/>
      <c r="Q14" s="93" t="str">
        <f t="shared" si="0"/>
        <v>ชาย</v>
      </c>
      <c r="R14" s="93"/>
      <c r="S14" s="97" t="s">
        <v>20</v>
      </c>
      <c r="T14" s="213">
        <f>T11+U11+V11</f>
        <v>0</v>
      </c>
      <c r="U14" s="214"/>
      <c r="V14" s="214"/>
      <c r="W14" s="215">
        <f>W11+X11+Y11</f>
        <v>0</v>
      </c>
      <c r="X14" s="216"/>
      <c r="Y14" s="216"/>
      <c r="Z14" s="217">
        <f>Z11+AA11+AB11+AC11</f>
        <v>0</v>
      </c>
      <c r="AA14" s="217"/>
      <c r="AB14" s="217"/>
      <c r="AC14" s="217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</row>
    <row r="15" spans="1:53" ht="18" customHeight="1" x14ac:dyDescent="0.25">
      <c r="A15" s="93"/>
      <c r="B15" s="114">
        <v>8</v>
      </c>
      <c r="C15" s="71" t="s">
        <v>344</v>
      </c>
      <c r="D15" s="72" t="s">
        <v>2</v>
      </c>
      <c r="E15" s="73" t="s">
        <v>345</v>
      </c>
      <c r="F15" s="74" t="s">
        <v>346</v>
      </c>
      <c r="G15" s="38"/>
      <c r="H15" s="25" t="str">
        <f t="shared" si="1"/>
        <v/>
      </c>
      <c r="I15" s="17"/>
      <c r="J15" s="180"/>
      <c r="K15" s="180"/>
      <c r="L15" s="182"/>
      <c r="M15" s="108" t="s">
        <v>11</v>
      </c>
      <c r="N15" s="95"/>
      <c r="O15" s="95"/>
      <c r="P15" s="94"/>
      <c r="Q15" s="93" t="str">
        <f t="shared" si="0"/>
        <v>ชาย</v>
      </c>
      <c r="R15" s="93"/>
      <c r="S15" s="97" t="s">
        <v>83</v>
      </c>
      <c r="T15" s="220" t="e">
        <f>T12+U12+V12</f>
        <v>#DIV/0!</v>
      </c>
      <c r="U15" s="221"/>
      <c r="V15" s="221"/>
      <c r="W15" s="222" t="e">
        <f>W12+X12+Y12</f>
        <v>#DIV/0!</v>
      </c>
      <c r="X15" s="223"/>
      <c r="Y15" s="223"/>
      <c r="Z15" s="224" t="e">
        <f>Z12+AA12+AB12+AC12</f>
        <v>#DIV/0!</v>
      </c>
      <c r="AA15" s="225"/>
      <c r="AB15" s="225"/>
      <c r="AC15" s="225"/>
      <c r="AD15" s="148"/>
      <c r="AE15" s="93"/>
      <c r="AF15" s="93"/>
      <c r="AG15" s="93"/>
      <c r="AH15" s="93"/>
      <c r="AI15" s="93"/>
      <c r="AJ15" s="93"/>
      <c r="AK15" s="93"/>
      <c r="AL15" s="93"/>
      <c r="AM15" s="93"/>
      <c r="AN15" s="93"/>
    </row>
    <row r="16" spans="1:53" ht="18" customHeight="1" x14ac:dyDescent="0.25">
      <c r="A16" s="93"/>
      <c r="B16" s="114">
        <v>9</v>
      </c>
      <c r="C16" s="71" t="s">
        <v>347</v>
      </c>
      <c r="D16" s="72" t="s">
        <v>2</v>
      </c>
      <c r="E16" s="73" t="s">
        <v>348</v>
      </c>
      <c r="F16" s="74" t="s">
        <v>349</v>
      </c>
      <c r="G16" s="38"/>
      <c r="H16" s="25" t="str">
        <f t="shared" si="1"/>
        <v/>
      </c>
      <c r="I16" s="17"/>
      <c r="J16" s="96">
        <v>4</v>
      </c>
      <c r="K16" s="114">
        <f>T9</f>
        <v>0</v>
      </c>
      <c r="L16" s="97">
        <f>T10</f>
        <v>0</v>
      </c>
      <c r="M16" s="165">
        <f>L18+L17+L16+K16+K17+K18</f>
        <v>0</v>
      </c>
      <c r="N16" s="93"/>
      <c r="O16" s="93"/>
      <c r="P16" s="94"/>
      <c r="Q16" s="93" t="str">
        <f t="shared" si="0"/>
        <v>ชาย</v>
      </c>
      <c r="R16" s="93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</row>
    <row r="17" spans="1:40" ht="18" customHeight="1" x14ac:dyDescent="0.25">
      <c r="A17" s="93"/>
      <c r="B17" s="114">
        <v>10</v>
      </c>
      <c r="C17" s="71" t="s">
        <v>350</v>
      </c>
      <c r="D17" s="72" t="s">
        <v>2</v>
      </c>
      <c r="E17" s="73" t="s">
        <v>351</v>
      </c>
      <c r="F17" s="74" t="s">
        <v>352</v>
      </c>
      <c r="G17" s="38"/>
      <c r="H17" s="25" t="str">
        <f t="shared" si="1"/>
        <v/>
      </c>
      <c r="I17" s="17"/>
      <c r="J17" s="96">
        <v>3.5</v>
      </c>
      <c r="K17" s="114">
        <f>U9</f>
        <v>0</v>
      </c>
      <c r="L17" s="97">
        <f>U10</f>
        <v>0</v>
      </c>
      <c r="M17" s="166"/>
      <c r="N17" s="93"/>
      <c r="O17" s="93"/>
      <c r="P17" s="94"/>
      <c r="Q17" s="93" t="str">
        <f t="shared" si="0"/>
        <v>ชาย</v>
      </c>
      <c r="R17" s="93"/>
      <c r="S17" s="175" t="s">
        <v>84</v>
      </c>
      <c r="T17" s="175"/>
      <c r="U17" s="100"/>
      <c r="V17" s="100"/>
      <c r="W17" s="100"/>
      <c r="X17" s="100"/>
      <c r="Y17" s="100"/>
      <c r="Z17" s="100"/>
      <c r="AA17" s="100"/>
      <c r="AB17" s="100"/>
      <c r="AC17" s="100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</row>
    <row r="18" spans="1:40" ht="18" customHeight="1" x14ac:dyDescent="0.25">
      <c r="A18" s="93"/>
      <c r="B18" s="114">
        <v>11</v>
      </c>
      <c r="C18" s="71" t="s">
        <v>353</v>
      </c>
      <c r="D18" s="72" t="s">
        <v>3</v>
      </c>
      <c r="E18" s="73" t="s">
        <v>148</v>
      </c>
      <c r="F18" s="74" t="s">
        <v>354</v>
      </c>
      <c r="G18" s="38"/>
      <c r="H18" s="25" t="str">
        <f t="shared" si="1"/>
        <v/>
      </c>
      <c r="I18" s="17"/>
      <c r="J18" s="96">
        <v>3</v>
      </c>
      <c r="K18" s="114">
        <f>V9</f>
        <v>0</v>
      </c>
      <c r="L18" s="97">
        <f>V10</f>
        <v>0</v>
      </c>
      <c r="M18" s="167"/>
      <c r="N18" s="93"/>
      <c r="O18" s="93"/>
      <c r="P18" s="94"/>
      <c r="Q18" s="93" t="str">
        <f t="shared" si="0"/>
        <v>หญิง</v>
      </c>
      <c r="R18" s="93"/>
      <c r="S18" s="226" t="s">
        <v>36</v>
      </c>
      <c r="T18" s="226"/>
      <c r="U18" s="226"/>
      <c r="V18" s="226"/>
      <c r="W18" s="226"/>
      <c r="X18" s="226"/>
      <c r="Y18" s="226"/>
      <c r="Z18" s="226"/>
      <c r="AA18" s="226"/>
      <c r="AB18" s="226"/>
      <c r="AC18" s="226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</row>
    <row r="19" spans="1:40" ht="18" customHeight="1" x14ac:dyDescent="0.25">
      <c r="A19" s="93"/>
      <c r="B19" s="114">
        <v>12</v>
      </c>
      <c r="C19" s="279" t="s">
        <v>355</v>
      </c>
      <c r="D19" s="280" t="s">
        <v>3</v>
      </c>
      <c r="E19" s="281" t="s">
        <v>356</v>
      </c>
      <c r="F19" s="282" t="s">
        <v>357</v>
      </c>
      <c r="G19" s="38"/>
      <c r="H19" s="25" t="str">
        <f t="shared" si="1"/>
        <v/>
      </c>
      <c r="I19" s="17"/>
      <c r="J19" s="149">
        <v>2.5</v>
      </c>
      <c r="K19" s="114">
        <f>W9</f>
        <v>0</v>
      </c>
      <c r="L19" s="97">
        <f>W10</f>
        <v>0</v>
      </c>
      <c r="M19" s="165">
        <f>L22+K22+L21+K20+K19+L19+L20+K21</f>
        <v>0</v>
      </c>
      <c r="N19" s="93"/>
      <c r="O19" s="93"/>
      <c r="P19" s="94"/>
      <c r="Q19" s="93" t="str">
        <f t="shared" si="0"/>
        <v>หญิง</v>
      </c>
      <c r="R19" s="93"/>
      <c r="S19" s="97"/>
      <c r="T19" s="97">
        <v>4</v>
      </c>
      <c r="U19" s="97">
        <v>3.5</v>
      </c>
      <c r="V19" s="97">
        <v>3</v>
      </c>
      <c r="W19" s="97">
        <v>2.5</v>
      </c>
      <c r="X19" s="97">
        <v>2</v>
      </c>
      <c r="Y19" s="97">
        <v>1.5</v>
      </c>
      <c r="Z19" s="97">
        <v>1</v>
      </c>
      <c r="AA19" s="97">
        <v>0</v>
      </c>
      <c r="AB19" s="97" t="s">
        <v>12</v>
      </c>
      <c r="AC19" s="97" t="s">
        <v>17</v>
      </c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</row>
    <row r="20" spans="1:40" ht="18" customHeight="1" x14ac:dyDescent="0.25">
      <c r="A20" s="93"/>
      <c r="B20" s="114">
        <v>13</v>
      </c>
      <c r="C20" s="71" t="s">
        <v>361</v>
      </c>
      <c r="D20" s="72" t="s">
        <v>3</v>
      </c>
      <c r="E20" s="73" t="s">
        <v>362</v>
      </c>
      <c r="F20" s="74" t="s">
        <v>363</v>
      </c>
      <c r="G20" s="38"/>
      <c r="H20" s="25" t="str">
        <f t="shared" si="1"/>
        <v/>
      </c>
      <c r="I20" s="17"/>
      <c r="J20" s="149">
        <v>2</v>
      </c>
      <c r="K20" s="114">
        <f>X9</f>
        <v>0</v>
      </c>
      <c r="L20" s="97">
        <f>X10</f>
        <v>0</v>
      </c>
      <c r="M20" s="166"/>
      <c r="N20" s="93"/>
      <c r="O20" s="93"/>
      <c r="P20" s="94"/>
      <c r="Q20" s="93" t="str">
        <f t="shared" si="0"/>
        <v>หญิง</v>
      </c>
      <c r="R20" s="93"/>
      <c r="S20" s="97" t="s">
        <v>85</v>
      </c>
      <c r="T20" s="97">
        <f>T11</f>
        <v>0</v>
      </c>
      <c r="U20" s="97">
        <f t="shared" ref="U20:AC21" si="3">U11</f>
        <v>0</v>
      </c>
      <c r="V20" s="97">
        <f t="shared" si="3"/>
        <v>0</v>
      </c>
      <c r="W20" s="97">
        <f t="shared" si="3"/>
        <v>0</v>
      </c>
      <c r="X20" s="97">
        <f t="shared" si="3"/>
        <v>0</v>
      </c>
      <c r="Y20" s="97">
        <f t="shared" si="3"/>
        <v>0</v>
      </c>
      <c r="Z20" s="97">
        <f t="shared" si="3"/>
        <v>0</v>
      </c>
      <c r="AA20" s="97">
        <f t="shared" si="3"/>
        <v>0</v>
      </c>
      <c r="AB20" s="97">
        <f t="shared" si="3"/>
        <v>0</v>
      </c>
      <c r="AC20" s="97">
        <f t="shared" si="3"/>
        <v>0</v>
      </c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</row>
    <row r="21" spans="1:40" ht="18" customHeight="1" x14ac:dyDescent="0.25">
      <c r="A21" s="93"/>
      <c r="B21" s="114">
        <v>14</v>
      </c>
      <c r="C21" s="71" t="s">
        <v>366</v>
      </c>
      <c r="D21" s="72" t="s">
        <v>3</v>
      </c>
      <c r="E21" s="73" t="s">
        <v>367</v>
      </c>
      <c r="F21" s="74" t="s">
        <v>145</v>
      </c>
      <c r="G21" s="38"/>
      <c r="H21" s="25" t="str">
        <f t="shared" si="1"/>
        <v/>
      </c>
      <c r="I21" s="17"/>
      <c r="J21" s="149">
        <v>1.5</v>
      </c>
      <c r="K21" s="114">
        <f>Y9</f>
        <v>0</v>
      </c>
      <c r="L21" s="97">
        <f>Y10</f>
        <v>0</v>
      </c>
      <c r="M21" s="166"/>
      <c r="N21" s="93"/>
      <c r="O21" s="93"/>
      <c r="P21" s="94"/>
      <c r="Q21" s="93" t="str">
        <f t="shared" si="0"/>
        <v>หญิง</v>
      </c>
      <c r="R21" s="93"/>
      <c r="S21" s="97" t="s">
        <v>83</v>
      </c>
      <c r="T21" s="150" t="e">
        <f>T12</f>
        <v>#DIV/0!</v>
      </c>
      <c r="U21" s="150" t="e">
        <f t="shared" si="3"/>
        <v>#DIV/0!</v>
      </c>
      <c r="V21" s="150" t="e">
        <f t="shared" si="3"/>
        <v>#DIV/0!</v>
      </c>
      <c r="W21" s="150" t="e">
        <f t="shared" si="3"/>
        <v>#DIV/0!</v>
      </c>
      <c r="X21" s="150" t="e">
        <f t="shared" si="3"/>
        <v>#DIV/0!</v>
      </c>
      <c r="Y21" s="150" t="e">
        <f t="shared" si="3"/>
        <v>#DIV/0!</v>
      </c>
      <c r="Z21" s="150" t="e">
        <f t="shared" si="3"/>
        <v>#DIV/0!</v>
      </c>
      <c r="AA21" s="150" t="e">
        <f t="shared" si="3"/>
        <v>#DIV/0!</v>
      </c>
      <c r="AB21" s="150" t="e">
        <f t="shared" si="3"/>
        <v>#DIV/0!</v>
      </c>
      <c r="AC21" s="150" t="e">
        <f t="shared" si="3"/>
        <v>#DIV/0!</v>
      </c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</row>
    <row r="22" spans="1:40" ht="18" customHeight="1" x14ac:dyDescent="0.25">
      <c r="A22" s="93"/>
      <c r="B22" s="114">
        <v>15</v>
      </c>
      <c r="C22" s="71" t="s">
        <v>371</v>
      </c>
      <c r="D22" s="72" t="s">
        <v>3</v>
      </c>
      <c r="E22" s="73" t="s">
        <v>372</v>
      </c>
      <c r="F22" s="74" t="s">
        <v>283</v>
      </c>
      <c r="G22" s="38"/>
      <c r="H22" s="25" t="str">
        <f t="shared" si="1"/>
        <v/>
      </c>
      <c r="I22" s="17"/>
      <c r="J22" s="149">
        <v>1</v>
      </c>
      <c r="K22" s="114">
        <f>Z9</f>
        <v>0</v>
      </c>
      <c r="L22" s="97">
        <f>Z10</f>
        <v>0</v>
      </c>
      <c r="M22" s="167"/>
      <c r="N22" s="93"/>
      <c r="O22" s="93"/>
      <c r="P22" s="94"/>
      <c r="Q22" s="93" t="str">
        <f t="shared" si="0"/>
        <v>หญิง</v>
      </c>
      <c r="R22" s="93"/>
      <c r="S22" s="151" t="s">
        <v>86</v>
      </c>
      <c r="T22" s="228" t="e">
        <f>T15</f>
        <v>#DIV/0!</v>
      </c>
      <c r="U22" s="165"/>
      <c r="V22" s="165"/>
      <c r="W22" s="152"/>
      <c r="X22" s="152"/>
      <c r="Y22" s="152"/>
      <c r="Z22" s="152"/>
      <c r="AA22" s="152"/>
      <c r="AB22" s="152"/>
      <c r="AC22" s="152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</row>
    <row r="23" spans="1:40" ht="18" customHeight="1" x14ac:dyDescent="0.25">
      <c r="A23" s="93"/>
      <c r="B23" s="114">
        <v>16</v>
      </c>
      <c r="C23" s="71" t="s">
        <v>373</v>
      </c>
      <c r="D23" s="72" t="s">
        <v>3</v>
      </c>
      <c r="E23" s="73" t="s">
        <v>735</v>
      </c>
      <c r="F23" s="74" t="s">
        <v>374</v>
      </c>
      <c r="G23" s="38"/>
      <c r="H23" s="25" t="str">
        <f t="shared" si="1"/>
        <v/>
      </c>
      <c r="I23" s="17"/>
      <c r="J23" s="149">
        <v>0</v>
      </c>
      <c r="K23" s="114">
        <f>AA9</f>
        <v>0</v>
      </c>
      <c r="L23" s="97">
        <f>AA10</f>
        <v>0</v>
      </c>
      <c r="M23" s="165">
        <f>L25+K24+K23+L23+L24+K25</f>
        <v>0</v>
      </c>
      <c r="N23" s="93"/>
      <c r="O23" s="93"/>
      <c r="P23" s="94"/>
      <c r="Q23" s="93" t="str">
        <f t="shared" si="0"/>
        <v>หญิง</v>
      </c>
      <c r="R23" s="93"/>
      <c r="S23" s="237" t="s">
        <v>34</v>
      </c>
      <c r="T23" s="237"/>
      <c r="U23" s="230" t="e">
        <f>AF10</f>
        <v>#DIV/0!</v>
      </c>
      <c r="V23" s="231"/>
      <c r="W23" s="238" t="s">
        <v>87</v>
      </c>
      <c r="X23" s="239"/>
      <c r="Y23" s="240"/>
      <c r="Z23" s="218" t="e">
        <f>AF9</f>
        <v>#DIV/0!</v>
      </c>
      <c r="AA23" s="219"/>
      <c r="AB23" s="219"/>
      <c r="AC23" s="219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</row>
    <row r="24" spans="1:40" ht="18" customHeight="1" x14ac:dyDescent="0.25">
      <c r="A24" s="93"/>
      <c r="B24" s="114">
        <v>17</v>
      </c>
      <c r="C24" s="71" t="s">
        <v>375</v>
      </c>
      <c r="D24" s="72" t="s">
        <v>3</v>
      </c>
      <c r="E24" s="73" t="s">
        <v>376</v>
      </c>
      <c r="F24" s="74" t="s">
        <v>377</v>
      </c>
      <c r="G24" s="38"/>
      <c r="H24" s="25" t="str">
        <f t="shared" si="1"/>
        <v/>
      </c>
      <c r="I24" s="17"/>
      <c r="J24" s="96" t="s">
        <v>12</v>
      </c>
      <c r="K24" s="114">
        <f>AB9</f>
        <v>0</v>
      </c>
      <c r="L24" s="97">
        <f>AB10</f>
        <v>0</v>
      </c>
      <c r="M24" s="166"/>
      <c r="N24" s="93"/>
      <c r="O24" s="93"/>
      <c r="P24" s="94"/>
      <c r="Q24" s="93" t="str">
        <f t="shared" si="0"/>
        <v>หญิง</v>
      </c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</row>
    <row r="25" spans="1:40" ht="18" customHeight="1" x14ac:dyDescent="0.25">
      <c r="A25" s="93"/>
      <c r="B25" s="114">
        <v>18</v>
      </c>
      <c r="C25" s="71" t="s">
        <v>378</v>
      </c>
      <c r="D25" s="72" t="s">
        <v>3</v>
      </c>
      <c r="E25" s="73" t="s">
        <v>240</v>
      </c>
      <c r="F25" s="74" t="s">
        <v>191</v>
      </c>
      <c r="G25" s="38"/>
      <c r="H25" s="25" t="str">
        <f t="shared" si="1"/>
        <v/>
      </c>
      <c r="I25" s="17"/>
      <c r="J25" s="96" t="s">
        <v>13</v>
      </c>
      <c r="K25" s="114">
        <f>AC9</f>
        <v>0</v>
      </c>
      <c r="L25" s="97">
        <f>AC10</f>
        <v>0</v>
      </c>
      <c r="M25" s="167"/>
      <c r="N25" s="93"/>
      <c r="O25" s="93"/>
      <c r="P25" s="94"/>
      <c r="Q25" s="93" t="str">
        <f t="shared" si="0"/>
        <v>หญิง</v>
      </c>
      <c r="R25" s="93"/>
      <c r="S25" s="109" t="s">
        <v>97</v>
      </c>
      <c r="T25" s="109" t="s">
        <v>169</v>
      </c>
      <c r="U25" s="109" t="s">
        <v>83</v>
      </c>
      <c r="V25" s="109" t="s">
        <v>170</v>
      </c>
      <c r="W25" s="109" t="s">
        <v>83</v>
      </c>
      <c r="X25" s="109" t="s">
        <v>16</v>
      </c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</row>
    <row r="26" spans="1:40" ht="18" customHeight="1" x14ac:dyDescent="0.25">
      <c r="A26" s="93"/>
      <c r="B26" s="114">
        <v>19</v>
      </c>
      <c r="C26" s="71" t="s">
        <v>379</v>
      </c>
      <c r="D26" s="72" t="s">
        <v>3</v>
      </c>
      <c r="E26" s="73" t="s">
        <v>380</v>
      </c>
      <c r="F26" s="74" t="s">
        <v>90</v>
      </c>
      <c r="G26" s="38"/>
      <c r="H26" s="25" t="str">
        <f t="shared" si="1"/>
        <v/>
      </c>
      <c r="I26" s="17"/>
      <c r="J26" s="96" t="s">
        <v>178</v>
      </c>
      <c r="K26" s="114">
        <f>T26</f>
        <v>0</v>
      </c>
      <c r="L26" s="153">
        <f>T27</f>
        <v>0</v>
      </c>
      <c r="M26" s="114">
        <f>T28</f>
        <v>0</v>
      </c>
      <c r="N26" s="93"/>
      <c r="O26" s="93"/>
      <c r="P26" s="94"/>
      <c r="Q26" s="93" t="str">
        <f t="shared" si="0"/>
        <v>หญิง</v>
      </c>
      <c r="R26" s="93"/>
      <c r="S26" s="114" t="s">
        <v>8</v>
      </c>
      <c r="T26" s="114">
        <f>COUNTIFS($Q$8:$Q$59,"ชาย",$H$8:$H$59,"ผ")</f>
        <v>0</v>
      </c>
      <c r="U26" s="114" t="e">
        <f>(T26*100)/X26</f>
        <v>#DIV/0!</v>
      </c>
      <c r="V26" s="114">
        <f>COUNTIFS($Q$8:$Q$59,"ชาย",$H$8:$H$59,"มผ")</f>
        <v>0</v>
      </c>
      <c r="W26" s="114" t="e">
        <f>(V26*100)/X26</f>
        <v>#DIV/0!</v>
      </c>
      <c r="X26" s="114">
        <f>T26+V26</f>
        <v>0</v>
      </c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</row>
    <row r="27" spans="1:40" ht="18" customHeight="1" x14ac:dyDescent="0.25">
      <c r="A27" s="93"/>
      <c r="B27" s="114">
        <v>20</v>
      </c>
      <c r="C27" s="71" t="s">
        <v>381</v>
      </c>
      <c r="D27" s="72" t="s">
        <v>3</v>
      </c>
      <c r="E27" s="73" t="s">
        <v>382</v>
      </c>
      <c r="F27" s="74" t="s">
        <v>383</v>
      </c>
      <c r="G27" s="38"/>
      <c r="H27" s="25" t="str">
        <f t="shared" si="1"/>
        <v/>
      </c>
      <c r="I27" s="17"/>
      <c r="J27" s="96" t="s">
        <v>177</v>
      </c>
      <c r="K27" s="114">
        <f>V26</f>
        <v>0</v>
      </c>
      <c r="L27" s="153">
        <f>V27</f>
        <v>0</v>
      </c>
      <c r="M27" s="114">
        <f>V28</f>
        <v>0</v>
      </c>
      <c r="N27" s="93"/>
      <c r="O27" s="93"/>
      <c r="P27" s="94"/>
      <c r="Q27" s="93" t="str">
        <f t="shared" si="0"/>
        <v>หญิง</v>
      </c>
      <c r="R27" s="93"/>
      <c r="S27" s="114" t="s">
        <v>9</v>
      </c>
      <c r="T27" s="114">
        <f>COUNTIFS($Q$8:$Q$59,"หญิง",$H$8:$H$59,"ผ")</f>
        <v>0</v>
      </c>
      <c r="U27" s="114" t="e">
        <f>(T27*100)/X27</f>
        <v>#DIV/0!</v>
      </c>
      <c r="V27" s="114">
        <f>COUNTIFS($Q$8:$Q$59,"หญิง",$H$8:$H$59,"มผ")</f>
        <v>0</v>
      </c>
      <c r="W27" s="114" t="e">
        <f>(V27*100)/X27</f>
        <v>#DIV/0!</v>
      </c>
      <c r="X27" s="114">
        <f>T27+V27</f>
        <v>0</v>
      </c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</row>
    <row r="28" spans="1:40" ht="18" customHeight="1" x14ac:dyDescent="0.25">
      <c r="A28" s="93"/>
      <c r="B28" s="114">
        <v>21</v>
      </c>
      <c r="C28" s="71" t="s">
        <v>384</v>
      </c>
      <c r="D28" s="72" t="s">
        <v>3</v>
      </c>
      <c r="E28" s="73" t="s">
        <v>385</v>
      </c>
      <c r="F28" s="74" t="s">
        <v>167</v>
      </c>
      <c r="G28" s="38"/>
      <c r="H28" s="25" t="str">
        <f t="shared" si="1"/>
        <v/>
      </c>
      <c r="I28" s="17"/>
      <c r="J28" s="80"/>
      <c r="L28" s="80"/>
      <c r="M28" s="93"/>
      <c r="N28" s="93"/>
      <c r="O28" s="93"/>
      <c r="P28" s="94"/>
      <c r="Q28" s="93" t="str">
        <f t="shared" si="0"/>
        <v>หญิง</v>
      </c>
      <c r="R28" s="93"/>
      <c r="S28" s="114" t="s">
        <v>16</v>
      </c>
      <c r="T28" s="114">
        <f>SUM(T26:T27)</f>
        <v>0</v>
      </c>
      <c r="U28" s="114" t="e">
        <f>(T28*100)/X28</f>
        <v>#DIV/0!</v>
      </c>
      <c r="V28" s="114">
        <f>SUM(V26:V27)</f>
        <v>0</v>
      </c>
      <c r="W28" s="114" t="e">
        <f>(V28*100)/X28</f>
        <v>#DIV/0!</v>
      </c>
      <c r="X28" s="114">
        <f>T28+V28</f>
        <v>0</v>
      </c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</row>
    <row r="29" spans="1:40" ht="18" customHeight="1" x14ac:dyDescent="0.25">
      <c r="A29" s="93"/>
      <c r="B29" s="114">
        <v>22</v>
      </c>
      <c r="C29" s="71" t="s">
        <v>386</v>
      </c>
      <c r="D29" s="72" t="s">
        <v>3</v>
      </c>
      <c r="E29" s="73" t="s">
        <v>736</v>
      </c>
      <c r="F29" s="74" t="s">
        <v>387</v>
      </c>
      <c r="G29" s="38"/>
      <c r="H29" s="25" t="str">
        <f t="shared" si="1"/>
        <v/>
      </c>
      <c r="I29" s="17"/>
      <c r="J29" s="80"/>
      <c r="K29" s="17"/>
      <c r="L29" s="80"/>
      <c r="M29" s="93"/>
      <c r="N29" s="93"/>
      <c r="O29" s="93"/>
      <c r="P29" s="94"/>
      <c r="Q29" s="93" t="str">
        <f t="shared" si="0"/>
        <v>หญิง</v>
      </c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</row>
    <row r="30" spans="1:40" ht="18" customHeight="1" x14ac:dyDescent="0.25">
      <c r="A30" s="93"/>
      <c r="B30" s="114">
        <v>23</v>
      </c>
      <c r="C30" s="71" t="s">
        <v>388</v>
      </c>
      <c r="D30" s="72" t="s">
        <v>3</v>
      </c>
      <c r="E30" s="73" t="s">
        <v>389</v>
      </c>
      <c r="F30" s="74" t="s">
        <v>390</v>
      </c>
      <c r="G30" s="38"/>
      <c r="H30" s="25" t="str">
        <f t="shared" si="1"/>
        <v/>
      </c>
      <c r="I30" s="17"/>
      <c r="J30" s="80"/>
      <c r="K30" s="34" t="str">
        <f>กรอกข้อมูล!C5</f>
        <v>(นางกัญญาภรณ์  การะเกตุ)</v>
      </c>
      <c r="L30" s="80"/>
      <c r="M30" s="93"/>
      <c r="N30" s="93"/>
      <c r="O30" s="93"/>
      <c r="P30" s="94"/>
      <c r="Q30" s="93" t="str">
        <f t="shared" si="0"/>
        <v>หญิง</v>
      </c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</row>
    <row r="31" spans="1:40" ht="18" customHeight="1" x14ac:dyDescent="0.25">
      <c r="A31" s="93"/>
      <c r="B31" s="114">
        <v>24</v>
      </c>
      <c r="C31" s="71" t="s">
        <v>391</v>
      </c>
      <c r="D31" s="72" t="s">
        <v>3</v>
      </c>
      <c r="E31" s="73" t="s">
        <v>392</v>
      </c>
      <c r="F31" s="74" t="s">
        <v>393</v>
      </c>
      <c r="G31" s="38"/>
      <c r="H31" s="25" t="str">
        <f t="shared" si="1"/>
        <v/>
      </c>
      <c r="I31" s="17"/>
      <c r="J31" s="80"/>
      <c r="K31" s="17"/>
      <c r="L31" s="80"/>
      <c r="M31" s="93"/>
      <c r="N31" s="93"/>
      <c r="O31" s="93"/>
      <c r="P31" s="94"/>
      <c r="Q31" s="93" t="str">
        <f t="shared" si="0"/>
        <v>หญิง</v>
      </c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</row>
    <row r="32" spans="1:40" ht="18" customHeight="1" x14ac:dyDescent="0.25">
      <c r="A32" s="93"/>
      <c r="B32" s="114">
        <v>25</v>
      </c>
      <c r="C32" s="71" t="s">
        <v>394</v>
      </c>
      <c r="D32" s="72" t="s">
        <v>3</v>
      </c>
      <c r="E32" s="73" t="s">
        <v>395</v>
      </c>
      <c r="F32" s="74" t="s">
        <v>142</v>
      </c>
      <c r="G32" s="38"/>
      <c r="H32" s="25" t="str">
        <f t="shared" si="1"/>
        <v/>
      </c>
      <c r="I32" s="17"/>
      <c r="J32" s="80"/>
      <c r="K32" s="17"/>
      <c r="L32" s="80"/>
      <c r="M32" s="93"/>
      <c r="N32" s="93"/>
      <c r="O32" s="93"/>
      <c r="P32" s="94"/>
      <c r="Q32" s="93" t="str">
        <f t="shared" si="0"/>
        <v>หญิง</v>
      </c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</row>
    <row r="33" spans="1:40" ht="18" customHeight="1" x14ac:dyDescent="0.25">
      <c r="A33" s="93"/>
      <c r="B33" s="114">
        <v>26</v>
      </c>
      <c r="C33" s="71" t="s">
        <v>396</v>
      </c>
      <c r="D33" s="72" t="s">
        <v>3</v>
      </c>
      <c r="E33" s="73" t="s">
        <v>397</v>
      </c>
      <c r="F33" s="74" t="s">
        <v>398</v>
      </c>
      <c r="G33" s="38"/>
      <c r="H33" s="25" t="str">
        <f t="shared" si="1"/>
        <v/>
      </c>
      <c r="I33" s="17"/>
      <c r="J33" s="80"/>
      <c r="K33" s="17"/>
      <c r="L33" s="80"/>
      <c r="M33" s="93"/>
      <c r="N33" s="93"/>
      <c r="O33" s="93"/>
      <c r="P33" s="94"/>
      <c r="Q33" s="93" t="str">
        <f t="shared" si="0"/>
        <v>หญิง</v>
      </c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</row>
    <row r="34" spans="1:40" ht="18" customHeight="1" x14ac:dyDescent="0.25">
      <c r="A34" s="93"/>
      <c r="B34" s="114">
        <v>27</v>
      </c>
      <c r="C34" s="71" t="s">
        <v>399</v>
      </c>
      <c r="D34" s="72" t="s">
        <v>3</v>
      </c>
      <c r="E34" s="73" t="s">
        <v>400</v>
      </c>
      <c r="F34" s="74" t="s">
        <v>401</v>
      </c>
      <c r="G34" s="38"/>
      <c r="H34" s="25" t="str">
        <f t="shared" si="1"/>
        <v/>
      </c>
      <c r="I34" s="80"/>
      <c r="J34" s="80"/>
      <c r="K34" s="80"/>
      <c r="L34" s="80"/>
      <c r="M34" s="93"/>
      <c r="N34" s="93"/>
      <c r="O34" s="93"/>
      <c r="P34" s="94"/>
      <c r="Q34" s="93" t="str">
        <f t="shared" si="0"/>
        <v>หญิง</v>
      </c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</row>
    <row r="35" spans="1:40" ht="18" customHeight="1" x14ac:dyDescent="0.25">
      <c r="A35" s="93"/>
      <c r="B35" s="114">
        <v>28</v>
      </c>
      <c r="C35" s="71" t="s">
        <v>402</v>
      </c>
      <c r="D35" s="72" t="s">
        <v>3</v>
      </c>
      <c r="E35" s="73" t="s">
        <v>165</v>
      </c>
      <c r="F35" s="74" t="s">
        <v>403</v>
      </c>
      <c r="G35" s="38"/>
      <c r="H35" s="25" t="str">
        <f t="shared" si="1"/>
        <v/>
      </c>
      <c r="I35" s="80"/>
      <c r="J35" s="80"/>
      <c r="K35" s="80"/>
      <c r="L35" s="80"/>
      <c r="M35" s="93"/>
      <c r="N35" s="93"/>
      <c r="O35" s="93"/>
      <c r="P35" s="94"/>
      <c r="Q35" s="93" t="str">
        <f t="shared" si="0"/>
        <v>หญิง</v>
      </c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</row>
    <row r="36" spans="1:40" ht="18" customHeight="1" x14ac:dyDescent="0.25">
      <c r="A36" s="93"/>
      <c r="B36" s="114">
        <v>29</v>
      </c>
      <c r="C36" s="71" t="s">
        <v>404</v>
      </c>
      <c r="D36" s="72" t="s">
        <v>3</v>
      </c>
      <c r="E36" s="73" t="s">
        <v>405</v>
      </c>
      <c r="F36" s="74" t="s">
        <v>406</v>
      </c>
      <c r="G36" s="38"/>
      <c r="H36" s="25" t="str">
        <f t="shared" si="1"/>
        <v/>
      </c>
      <c r="I36" s="80"/>
      <c r="J36" s="80"/>
      <c r="K36" s="80"/>
      <c r="L36" s="80"/>
      <c r="M36" s="93"/>
      <c r="N36" s="93"/>
      <c r="O36" s="93"/>
      <c r="P36" s="94"/>
      <c r="Q36" s="93" t="str">
        <f t="shared" si="0"/>
        <v>หญิง</v>
      </c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</row>
    <row r="37" spans="1:40" ht="18" customHeight="1" x14ac:dyDescent="0.25">
      <c r="A37" s="93"/>
      <c r="B37" s="114">
        <v>30</v>
      </c>
      <c r="C37" s="75" t="s">
        <v>407</v>
      </c>
      <c r="D37" s="72" t="s">
        <v>3</v>
      </c>
      <c r="E37" s="76" t="s">
        <v>408</v>
      </c>
      <c r="F37" s="77" t="s">
        <v>409</v>
      </c>
      <c r="G37" s="38"/>
      <c r="H37" s="25" t="str">
        <f t="shared" si="1"/>
        <v/>
      </c>
      <c r="I37" s="80"/>
      <c r="J37" s="80"/>
      <c r="K37" s="80"/>
      <c r="L37" s="80"/>
      <c r="M37" s="93"/>
      <c r="N37" s="93"/>
      <c r="O37" s="93"/>
      <c r="P37" s="94"/>
      <c r="Q37" s="93" t="str">
        <f t="shared" si="0"/>
        <v>หญิง</v>
      </c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</row>
    <row r="38" spans="1:40" ht="18" customHeight="1" x14ac:dyDescent="0.25">
      <c r="A38" s="93"/>
      <c r="B38" s="114">
        <v>31</v>
      </c>
      <c r="C38" s="71" t="s">
        <v>410</v>
      </c>
      <c r="D38" s="72" t="s">
        <v>3</v>
      </c>
      <c r="E38" s="73" t="s">
        <v>411</v>
      </c>
      <c r="F38" s="74" t="s">
        <v>412</v>
      </c>
      <c r="G38" s="38"/>
      <c r="H38" s="25" t="str">
        <f t="shared" si="1"/>
        <v/>
      </c>
      <c r="I38" s="93"/>
      <c r="J38" s="93"/>
      <c r="K38" s="93"/>
      <c r="L38" s="93"/>
      <c r="M38" s="93"/>
      <c r="N38" s="93"/>
      <c r="O38" s="93"/>
      <c r="P38" s="94"/>
      <c r="Q38" s="93" t="str">
        <f t="shared" si="0"/>
        <v>หญิง</v>
      </c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</row>
    <row r="39" spans="1:40" ht="18" customHeight="1" x14ac:dyDescent="0.25">
      <c r="A39" s="93"/>
      <c r="B39" s="114">
        <v>32</v>
      </c>
      <c r="C39" s="75" t="s">
        <v>413</v>
      </c>
      <c r="D39" s="72" t="s">
        <v>3</v>
      </c>
      <c r="E39" s="76" t="s">
        <v>414</v>
      </c>
      <c r="F39" s="77" t="s">
        <v>415</v>
      </c>
      <c r="G39" s="38"/>
      <c r="H39" s="25" t="str">
        <f t="shared" si="1"/>
        <v/>
      </c>
      <c r="I39" s="93"/>
      <c r="J39" s="93"/>
      <c r="K39" s="93"/>
      <c r="L39" s="93"/>
      <c r="M39" s="93"/>
      <c r="N39" s="93"/>
      <c r="O39" s="93"/>
      <c r="P39" s="94"/>
      <c r="Q39" s="93" t="str">
        <f t="shared" si="0"/>
        <v>หญิง</v>
      </c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</row>
    <row r="40" spans="1:40" ht="16.5" customHeight="1" x14ac:dyDescent="0.25">
      <c r="A40" s="93"/>
      <c r="B40" s="114">
        <v>33</v>
      </c>
      <c r="C40" s="71" t="s">
        <v>416</v>
      </c>
      <c r="D40" s="72" t="s">
        <v>3</v>
      </c>
      <c r="E40" s="73" t="s">
        <v>168</v>
      </c>
      <c r="F40" s="74" t="s">
        <v>417</v>
      </c>
      <c r="G40" s="38"/>
      <c r="H40" s="25" t="str">
        <f t="shared" si="1"/>
        <v/>
      </c>
      <c r="I40" s="93"/>
      <c r="J40" s="93"/>
      <c r="K40" s="93"/>
      <c r="L40" s="93"/>
      <c r="M40" s="93"/>
      <c r="N40" s="93"/>
      <c r="O40" s="93"/>
      <c r="P40" s="94"/>
      <c r="Q40" s="93" t="str">
        <f t="shared" si="0"/>
        <v>หญิง</v>
      </c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</row>
    <row r="41" spans="1:40" ht="16.5" customHeight="1" x14ac:dyDescent="0.25">
      <c r="A41" s="93"/>
      <c r="B41" s="114">
        <v>34</v>
      </c>
      <c r="C41" s="75" t="s">
        <v>418</v>
      </c>
      <c r="D41" s="72" t="s">
        <v>3</v>
      </c>
      <c r="E41" s="76" t="s">
        <v>419</v>
      </c>
      <c r="F41" s="77" t="s">
        <v>420</v>
      </c>
      <c r="G41" s="38"/>
      <c r="H41" s="25" t="str">
        <f t="shared" si="1"/>
        <v/>
      </c>
      <c r="I41" s="93"/>
      <c r="J41" s="93"/>
      <c r="K41" s="93"/>
      <c r="L41" s="93"/>
      <c r="M41" s="93"/>
      <c r="N41" s="93"/>
      <c r="O41" s="93"/>
      <c r="P41" s="94"/>
      <c r="Q41" s="93" t="str">
        <f t="shared" si="0"/>
        <v>หญิง</v>
      </c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</row>
    <row r="42" spans="1:40" ht="16.5" customHeight="1" x14ac:dyDescent="0.25">
      <c r="A42" s="93"/>
      <c r="B42" s="114">
        <v>35</v>
      </c>
      <c r="C42" s="71" t="s">
        <v>421</v>
      </c>
      <c r="D42" s="72" t="s">
        <v>3</v>
      </c>
      <c r="E42" s="73" t="s">
        <v>422</v>
      </c>
      <c r="F42" s="74" t="s">
        <v>423</v>
      </c>
      <c r="G42" s="38"/>
      <c r="H42" s="25" t="str">
        <f t="shared" si="1"/>
        <v/>
      </c>
      <c r="I42" s="93"/>
      <c r="J42" s="93"/>
      <c r="K42" s="93"/>
      <c r="L42" s="93"/>
      <c r="M42" s="93"/>
      <c r="N42" s="93"/>
      <c r="O42" s="93"/>
      <c r="P42" s="94"/>
      <c r="Q42" s="93" t="str">
        <f t="shared" si="0"/>
        <v>หญิง</v>
      </c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</row>
    <row r="43" spans="1:40" ht="16.5" customHeight="1" x14ac:dyDescent="0.25">
      <c r="A43" s="93"/>
      <c r="B43" s="114">
        <v>36</v>
      </c>
      <c r="C43" s="75" t="s">
        <v>424</v>
      </c>
      <c r="D43" s="72" t="s">
        <v>3</v>
      </c>
      <c r="E43" s="76" t="s">
        <v>425</v>
      </c>
      <c r="F43" s="77" t="s">
        <v>426</v>
      </c>
      <c r="G43" s="38"/>
      <c r="H43" s="25" t="str">
        <f t="shared" si="1"/>
        <v/>
      </c>
      <c r="I43" s="93"/>
      <c r="J43" s="93"/>
      <c r="K43" s="93"/>
      <c r="L43" s="93"/>
      <c r="M43" s="93"/>
      <c r="N43" s="93"/>
      <c r="O43" s="93"/>
      <c r="P43" s="94"/>
      <c r="Q43" s="93" t="str">
        <f t="shared" si="0"/>
        <v>หญิง</v>
      </c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</row>
    <row r="44" spans="1:40" ht="16.5" customHeight="1" x14ac:dyDescent="0.25">
      <c r="A44" s="93"/>
      <c r="B44" s="114">
        <v>37</v>
      </c>
      <c r="C44" s="71" t="s">
        <v>233</v>
      </c>
      <c r="D44" s="72" t="s">
        <v>3</v>
      </c>
      <c r="E44" s="73" t="s">
        <v>234</v>
      </c>
      <c r="F44" s="74" t="s">
        <v>235</v>
      </c>
      <c r="G44" s="38"/>
      <c r="H44" s="25" t="str">
        <f t="shared" si="1"/>
        <v/>
      </c>
      <c r="I44" s="93"/>
      <c r="J44" s="93"/>
      <c r="K44" s="93"/>
      <c r="L44" s="93"/>
      <c r="M44" s="93"/>
      <c r="N44" s="93"/>
      <c r="O44" s="93"/>
      <c r="P44" s="94"/>
      <c r="Q44" s="93" t="str">
        <f t="shared" si="0"/>
        <v>หญิง</v>
      </c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</row>
    <row r="45" spans="1:40" ht="16.5" customHeight="1" x14ac:dyDescent="0.25">
      <c r="A45" s="93"/>
      <c r="B45" s="114">
        <v>38</v>
      </c>
      <c r="C45" s="75" t="s">
        <v>284</v>
      </c>
      <c r="D45" s="72" t="s">
        <v>3</v>
      </c>
      <c r="E45" s="76" t="s">
        <v>285</v>
      </c>
      <c r="F45" s="77" t="s">
        <v>143</v>
      </c>
      <c r="G45" s="38"/>
      <c r="H45" s="25" t="str">
        <f t="shared" si="1"/>
        <v/>
      </c>
      <c r="I45" s="93"/>
      <c r="J45" s="93"/>
      <c r="K45" s="93"/>
      <c r="L45" s="93"/>
      <c r="M45" s="93"/>
      <c r="N45" s="93"/>
      <c r="O45" s="93"/>
      <c r="P45" s="94"/>
      <c r="Q45" s="93" t="str">
        <f t="shared" si="0"/>
        <v>หญิง</v>
      </c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</row>
    <row r="46" spans="1:40" ht="16.5" customHeight="1" x14ac:dyDescent="0.25">
      <c r="A46" s="93"/>
      <c r="B46" s="114">
        <v>39</v>
      </c>
      <c r="C46" s="75" t="s">
        <v>304</v>
      </c>
      <c r="D46" s="72" t="s">
        <v>3</v>
      </c>
      <c r="E46" s="76" t="s">
        <v>305</v>
      </c>
      <c r="F46" s="77" t="s">
        <v>306</v>
      </c>
      <c r="G46" s="38"/>
      <c r="H46" s="25" t="str">
        <f t="shared" si="1"/>
        <v/>
      </c>
      <c r="I46" s="93"/>
      <c r="J46" s="93"/>
      <c r="K46" s="93"/>
      <c r="L46" s="93"/>
      <c r="M46" s="93"/>
      <c r="N46" s="93"/>
      <c r="O46" s="93"/>
      <c r="P46" s="94"/>
      <c r="Q46" s="93" t="str">
        <f t="shared" si="0"/>
        <v>หญิง</v>
      </c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</row>
    <row r="47" spans="1:40" ht="16.5" customHeight="1" x14ac:dyDescent="0.25">
      <c r="A47" s="93"/>
      <c r="B47" s="114">
        <v>40</v>
      </c>
      <c r="C47" s="75" t="s">
        <v>313</v>
      </c>
      <c r="D47" s="72" t="s">
        <v>3</v>
      </c>
      <c r="E47" s="76" t="s">
        <v>314</v>
      </c>
      <c r="F47" s="77" t="s">
        <v>315</v>
      </c>
      <c r="G47" s="38"/>
      <c r="H47" s="25" t="str">
        <f t="shared" si="1"/>
        <v/>
      </c>
      <c r="I47" s="93"/>
      <c r="J47" s="93"/>
      <c r="K47" s="93"/>
      <c r="L47" s="93"/>
      <c r="M47" s="93"/>
      <c r="N47" s="93"/>
      <c r="O47" s="93"/>
      <c r="P47" s="94"/>
      <c r="Q47" s="93" t="str">
        <f t="shared" si="0"/>
        <v>หญิง</v>
      </c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</row>
    <row r="48" spans="1:40" ht="16.5" customHeight="1" x14ac:dyDescent="0.25">
      <c r="A48" s="93"/>
      <c r="B48" s="114">
        <v>41</v>
      </c>
      <c r="C48" s="75" t="s">
        <v>737</v>
      </c>
      <c r="D48" s="72" t="s">
        <v>2</v>
      </c>
      <c r="E48" s="76" t="s">
        <v>738</v>
      </c>
      <c r="F48" s="77" t="s">
        <v>568</v>
      </c>
      <c r="G48" s="38"/>
      <c r="H48" s="25" t="str">
        <f t="shared" si="1"/>
        <v/>
      </c>
      <c r="I48" s="93"/>
      <c r="J48" s="93"/>
      <c r="K48" s="93"/>
      <c r="L48" s="93"/>
      <c r="M48" s="93"/>
      <c r="N48" s="93"/>
      <c r="O48" s="93"/>
      <c r="P48" s="94"/>
      <c r="Q48" s="93" t="str">
        <f t="shared" ref="Q48" si="4">IF(LEFT(D48,7)="เด็กชาย","ชาย",IF(LEFT(D48,8)="เด็กหญิง","หญิง",IF(LEFT(D48,3)="นาย","ชาย",IF(LEFT(D48,6)="นางสาว","หญิง"))))</f>
        <v>ชาย</v>
      </c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</row>
    <row r="49" spans="1:40" ht="16.5" customHeight="1" x14ac:dyDescent="0.25">
      <c r="A49" s="93"/>
      <c r="B49" s="114">
        <v>42</v>
      </c>
      <c r="C49" s="75" t="s">
        <v>813</v>
      </c>
      <c r="D49" s="72" t="s">
        <v>3</v>
      </c>
      <c r="E49" s="76" t="s">
        <v>243</v>
      </c>
      <c r="F49" s="77" t="s">
        <v>814</v>
      </c>
      <c r="G49" s="38"/>
      <c r="H49" s="25" t="str">
        <f t="shared" si="1"/>
        <v/>
      </c>
      <c r="I49" s="93"/>
      <c r="J49" s="93"/>
      <c r="K49" s="93"/>
      <c r="L49" s="93"/>
      <c r="M49" s="93"/>
      <c r="N49" s="93"/>
      <c r="O49" s="93"/>
      <c r="P49" s="94"/>
      <c r="Q49" s="93" t="str">
        <f t="shared" ref="Q49:Q52" si="5">IF(LEFT(D49,7)="เด็กชาย","ชาย",IF(LEFT(D49,8)="เด็กหญิง","หญิง",IF(LEFT(D49,3)="นาย","ชาย",IF(LEFT(D49,6)="นางสาว","หญิง"))))</f>
        <v>หญิง</v>
      </c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</row>
    <row r="50" spans="1:40" ht="16.5" customHeight="1" x14ac:dyDescent="0.25">
      <c r="A50" s="93"/>
      <c r="B50" s="114">
        <v>43</v>
      </c>
      <c r="C50" s="75"/>
      <c r="D50" s="72"/>
      <c r="E50" s="76"/>
      <c r="F50" s="77"/>
      <c r="G50" s="38"/>
      <c r="H50" s="25" t="str">
        <f t="shared" si="1"/>
        <v/>
      </c>
      <c r="I50" s="93"/>
      <c r="J50" s="93"/>
      <c r="K50" s="93"/>
      <c r="L50" s="93"/>
      <c r="M50" s="93"/>
      <c r="N50" s="93"/>
      <c r="O50" s="93"/>
      <c r="P50" s="94"/>
      <c r="Q50" s="93" t="b">
        <f t="shared" si="5"/>
        <v>0</v>
      </c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</row>
    <row r="51" spans="1:40" ht="16.5" customHeight="1" x14ac:dyDescent="0.25">
      <c r="A51" s="93"/>
      <c r="B51" s="114">
        <v>44</v>
      </c>
      <c r="C51" s="75"/>
      <c r="D51" s="72"/>
      <c r="E51" s="76"/>
      <c r="F51" s="77"/>
      <c r="G51" s="38"/>
      <c r="H51" s="25" t="str">
        <f t="shared" si="1"/>
        <v/>
      </c>
      <c r="I51" s="93"/>
      <c r="J51" s="93"/>
      <c r="K51" s="93"/>
      <c r="L51" s="93"/>
      <c r="M51" s="93"/>
      <c r="N51" s="93"/>
      <c r="O51" s="93"/>
      <c r="P51" s="94"/>
      <c r="Q51" s="93" t="b">
        <f t="shared" si="5"/>
        <v>0</v>
      </c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</row>
    <row r="52" spans="1:40" ht="16.5" customHeight="1" x14ac:dyDescent="0.25">
      <c r="A52" s="93"/>
      <c r="B52" s="114">
        <v>45</v>
      </c>
      <c r="C52" s="75"/>
      <c r="D52" s="72"/>
      <c r="E52" s="76"/>
      <c r="F52" s="77"/>
      <c r="G52" s="38"/>
      <c r="H52" s="25" t="str">
        <f t="shared" si="1"/>
        <v/>
      </c>
      <c r="I52" s="93"/>
      <c r="J52" s="93"/>
      <c r="K52" s="93"/>
      <c r="L52" s="93"/>
      <c r="M52" s="93"/>
      <c r="N52" s="93"/>
      <c r="O52" s="93"/>
      <c r="P52" s="94"/>
      <c r="Q52" s="93" t="b">
        <f t="shared" si="5"/>
        <v>0</v>
      </c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</row>
    <row r="53" spans="1:40" x14ac:dyDescent="0.25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</row>
    <row r="54" spans="1:40" x14ac:dyDescent="0.25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</row>
    <row r="55" spans="1:40" x14ac:dyDescent="0.25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</row>
    <row r="56" spans="1:40" x14ac:dyDescent="0.25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</row>
    <row r="57" spans="1:40" x14ac:dyDescent="0.25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</row>
    <row r="58" spans="1:40" x14ac:dyDescent="0.25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</row>
    <row r="59" spans="1:40" x14ac:dyDescent="0.25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</row>
    <row r="60" spans="1:40" x14ac:dyDescent="0.25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</row>
    <row r="61" spans="1:40" x14ac:dyDescent="0.25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</row>
    <row r="62" spans="1:40" x14ac:dyDescent="0.25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</row>
    <row r="63" spans="1:40" x14ac:dyDescent="0.25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</row>
    <row r="64" spans="1:40" x14ac:dyDescent="0.25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</row>
    <row r="65" spans="1:40" x14ac:dyDescent="0.25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</row>
    <row r="66" spans="1:40" x14ac:dyDescent="0.25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</row>
    <row r="67" spans="1:40" x14ac:dyDescent="0.25">
      <c r="A67" s="93"/>
      <c r="B67" s="93"/>
      <c r="C67" s="93" t="s">
        <v>12</v>
      </c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</row>
    <row r="68" spans="1:40" x14ac:dyDescent="0.25">
      <c r="A68" s="93"/>
      <c r="B68" s="93"/>
      <c r="C68" s="93" t="s">
        <v>17</v>
      </c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</row>
    <row r="69" spans="1:40" x14ac:dyDescent="0.25">
      <c r="A69" s="93"/>
      <c r="B69" s="93"/>
      <c r="C69" s="93" t="s">
        <v>169</v>
      </c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</row>
    <row r="70" spans="1:40" x14ac:dyDescent="0.25">
      <c r="A70" s="93"/>
      <c r="B70" s="93"/>
      <c r="C70" s="93" t="s">
        <v>170</v>
      </c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</row>
    <row r="71" spans="1:40" x14ac:dyDescent="0.25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</row>
    <row r="72" spans="1:40" x14ac:dyDescent="0.25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</row>
    <row r="73" spans="1:40" x14ac:dyDescent="0.25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</row>
    <row r="74" spans="1:40" x14ac:dyDescent="0.25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</row>
    <row r="75" spans="1:40" x14ac:dyDescent="0.25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</row>
    <row r="76" spans="1:40" x14ac:dyDescent="0.25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</row>
    <row r="77" spans="1:40" x14ac:dyDescent="0.25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</row>
    <row r="78" spans="1:40" x14ac:dyDescent="0.25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</row>
    <row r="79" spans="1:40" x14ac:dyDescent="0.25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</row>
    <row r="80" spans="1:40" x14ac:dyDescent="0.25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</row>
    <row r="81" spans="1:40" x14ac:dyDescent="0.25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</row>
    <row r="82" spans="1:40" x14ac:dyDescent="0.25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</row>
    <row r="83" spans="1:40" x14ac:dyDescent="0.25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</row>
    <row r="84" spans="1:40" x14ac:dyDescent="0.25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</row>
    <row r="85" spans="1:40" x14ac:dyDescent="0.25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</row>
    <row r="86" spans="1:40" x14ac:dyDescent="0.25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</row>
    <row r="87" spans="1:40" x14ac:dyDescent="0.25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</row>
    <row r="88" spans="1:40" x14ac:dyDescent="0.25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</row>
    <row r="89" spans="1:40" x14ac:dyDescent="0.25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</row>
    <row r="90" spans="1:40" x14ac:dyDescent="0.25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</row>
    <row r="91" spans="1:40" x14ac:dyDescent="0.25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</row>
    <row r="92" spans="1:40" x14ac:dyDescent="0.25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</row>
    <row r="93" spans="1:40" x14ac:dyDescent="0.25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</row>
    <row r="94" spans="1:40" x14ac:dyDescent="0.25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</row>
    <row r="95" spans="1:40" x14ac:dyDescent="0.25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</row>
    <row r="96" spans="1:40" x14ac:dyDescent="0.25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</row>
    <row r="97" spans="1:40" x14ac:dyDescent="0.25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</row>
    <row r="98" spans="1:40" x14ac:dyDescent="0.25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  <c r="AC98" s="93"/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93"/>
    </row>
    <row r="99" spans="1:40" x14ac:dyDescent="0.25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93"/>
      <c r="AD99" s="93"/>
      <c r="AE99" s="93"/>
      <c r="AF99" s="93"/>
      <c r="AG99" s="93"/>
      <c r="AH99" s="93"/>
      <c r="AI99" s="93"/>
      <c r="AJ99" s="93"/>
      <c r="AK99" s="93"/>
      <c r="AL99" s="93"/>
      <c r="AM99" s="93"/>
      <c r="AN99" s="93"/>
    </row>
    <row r="100" spans="1:40" x14ac:dyDescent="0.25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  <c r="AC100" s="93"/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  <c r="AN100" s="93"/>
    </row>
    <row r="101" spans="1:40" x14ac:dyDescent="0.25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</row>
    <row r="102" spans="1:40" x14ac:dyDescent="0.25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</row>
    <row r="103" spans="1:40" x14ac:dyDescent="0.25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</row>
    <row r="104" spans="1:40" x14ac:dyDescent="0.25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93"/>
      <c r="AC104" s="93"/>
      <c r="AD104" s="93"/>
      <c r="AE104" s="93"/>
      <c r="AF104" s="93"/>
      <c r="AG104" s="93"/>
      <c r="AH104" s="93"/>
      <c r="AI104" s="93"/>
      <c r="AJ104" s="93"/>
      <c r="AK104" s="93"/>
      <c r="AL104" s="93"/>
      <c r="AM104" s="93"/>
      <c r="AN104" s="93"/>
    </row>
    <row r="105" spans="1:40" x14ac:dyDescent="0.25">
      <c r="A105" s="93"/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  <c r="AC105" s="93"/>
      <c r="AD105" s="93"/>
      <c r="AE105" s="93"/>
      <c r="AF105" s="93"/>
      <c r="AG105" s="93"/>
      <c r="AH105" s="93"/>
      <c r="AI105" s="93"/>
      <c r="AJ105" s="93"/>
      <c r="AK105" s="93"/>
      <c r="AL105" s="93"/>
      <c r="AM105" s="93"/>
      <c r="AN105" s="93"/>
    </row>
    <row r="106" spans="1:40" x14ac:dyDescent="0.25">
      <c r="A106" s="93"/>
      <c r="B106" s="93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  <c r="AA106" s="93"/>
      <c r="AB106" s="93"/>
      <c r="AC106" s="93"/>
      <c r="AD106" s="93"/>
      <c r="AE106" s="93"/>
      <c r="AF106" s="93"/>
      <c r="AG106" s="93"/>
      <c r="AH106" s="93"/>
      <c r="AI106" s="93"/>
      <c r="AJ106" s="93"/>
      <c r="AK106" s="93"/>
      <c r="AL106" s="93"/>
      <c r="AM106" s="93"/>
      <c r="AN106" s="93"/>
    </row>
    <row r="107" spans="1:40" x14ac:dyDescent="0.25">
      <c r="A107" s="93"/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  <c r="AC107" s="93"/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  <c r="AN107" s="93"/>
    </row>
    <row r="108" spans="1:40" x14ac:dyDescent="0.25">
      <c r="A108" s="93"/>
      <c r="B108" s="93"/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  <c r="AC108" s="93"/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  <c r="AN108" s="93"/>
    </row>
    <row r="109" spans="1:40" x14ac:dyDescent="0.25">
      <c r="A109" s="93"/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  <c r="AC109" s="93"/>
      <c r="AD109" s="93"/>
      <c r="AE109" s="93"/>
      <c r="AF109" s="93"/>
      <c r="AG109" s="93"/>
      <c r="AH109" s="93"/>
      <c r="AI109" s="93"/>
      <c r="AJ109" s="93"/>
      <c r="AK109" s="93"/>
      <c r="AL109" s="93"/>
      <c r="AM109" s="93"/>
      <c r="AN109" s="93"/>
    </row>
    <row r="110" spans="1:40" x14ac:dyDescent="0.25">
      <c r="A110" s="93"/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</row>
    <row r="111" spans="1:40" x14ac:dyDescent="0.25">
      <c r="A111" s="93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  <c r="AC111" s="93"/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</row>
    <row r="112" spans="1:40" x14ac:dyDescent="0.25">
      <c r="A112" s="93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  <c r="AA112" s="93"/>
      <c r="AB112" s="93"/>
      <c r="AC112" s="93"/>
      <c r="AD112" s="93"/>
      <c r="AE112" s="93"/>
      <c r="AF112" s="93"/>
      <c r="AG112" s="93"/>
      <c r="AH112" s="93"/>
      <c r="AI112" s="93"/>
      <c r="AJ112" s="93"/>
      <c r="AK112" s="93"/>
      <c r="AL112" s="93"/>
      <c r="AM112" s="93"/>
      <c r="AN112" s="93"/>
    </row>
    <row r="113" spans="1:40" x14ac:dyDescent="0.25">
      <c r="A113" s="93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  <c r="AA113" s="93"/>
      <c r="AB113" s="93"/>
      <c r="AC113" s="93"/>
      <c r="AD113" s="93"/>
      <c r="AE113" s="93"/>
      <c r="AF113" s="93"/>
      <c r="AG113" s="93"/>
      <c r="AH113" s="93"/>
      <c r="AI113" s="93"/>
      <c r="AJ113" s="93"/>
      <c r="AK113" s="93"/>
      <c r="AL113" s="93"/>
      <c r="AM113" s="93"/>
      <c r="AN113" s="93"/>
    </row>
    <row r="114" spans="1:40" x14ac:dyDescent="0.25">
      <c r="A114" s="93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  <c r="Z114" s="93"/>
      <c r="AA114" s="93"/>
      <c r="AB114" s="93"/>
      <c r="AC114" s="93"/>
      <c r="AD114" s="93"/>
      <c r="AE114" s="93"/>
      <c r="AF114" s="93"/>
      <c r="AG114" s="93"/>
      <c r="AH114" s="93"/>
      <c r="AI114" s="93"/>
      <c r="AJ114" s="93"/>
      <c r="AK114" s="93"/>
      <c r="AL114" s="93"/>
      <c r="AM114" s="93"/>
      <c r="AN114" s="93"/>
    </row>
    <row r="115" spans="1:40" x14ac:dyDescent="0.25">
      <c r="A115" s="93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  <c r="AA115" s="93"/>
      <c r="AB115" s="93"/>
      <c r="AC115" s="93"/>
      <c r="AD115" s="93"/>
      <c r="AE115" s="93"/>
      <c r="AF115" s="93"/>
      <c r="AG115" s="93"/>
      <c r="AH115" s="93"/>
      <c r="AI115" s="93"/>
      <c r="AJ115" s="93"/>
      <c r="AK115" s="93"/>
      <c r="AL115" s="93"/>
      <c r="AM115" s="93"/>
      <c r="AN115" s="93"/>
    </row>
    <row r="116" spans="1:40" x14ac:dyDescent="0.25">
      <c r="A116" s="93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  <c r="AA116" s="93"/>
      <c r="AB116" s="93"/>
      <c r="AC116" s="93"/>
      <c r="AD116" s="93"/>
      <c r="AE116" s="93"/>
      <c r="AF116" s="93"/>
      <c r="AG116" s="93"/>
      <c r="AH116" s="93"/>
      <c r="AI116" s="93"/>
      <c r="AJ116" s="93"/>
      <c r="AK116" s="93"/>
      <c r="AL116" s="93"/>
      <c r="AM116" s="93"/>
      <c r="AN116" s="93"/>
    </row>
    <row r="117" spans="1:40" x14ac:dyDescent="0.25">
      <c r="A117" s="93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  <c r="AC117" s="93"/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  <c r="AN117" s="93"/>
    </row>
    <row r="118" spans="1:40" x14ac:dyDescent="0.25">
      <c r="A118" s="93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93"/>
      <c r="AM118" s="93"/>
      <c r="AN118" s="93"/>
    </row>
    <row r="119" spans="1:40" x14ac:dyDescent="0.25">
      <c r="A119" s="93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  <c r="AC119" s="93"/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  <c r="AN119" s="93"/>
    </row>
    <row r="120" spans="1:40" x14ac:dyDescent="0.25">
      <c r="A120" s="93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  <c r="AC120" s="93"/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3"/>
    </row>
    <row r="121" spans="1:40" x14ac:dyDescent="0.25">
      <c r="A121" s="93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  <c r="AC121" s="93"/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3"/>
    </row>
    <row r="122" spans="1:40" x14ac:dyDescent="0.25">
      <c r="A122" s="93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  <c r="AC122" s="93"/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</row>
    <row r="123" spans="1:40" x14ac:dyDescent="0.25">
      <c r="A123" s="93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  <c r="AC123" s="93"/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</row>
    <row r="124" spans="1:40" x14ac:dyDescent="0.25">
      <c r="A124" s="93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  <c r="AA124" s="93"/>
      <c r="AB124" s="93"/>
      <c r="AC124" s="93"/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3"/>
    </row>
    <row r="125" spans="1:40" x14ac:dyDescent="0.25">
      <c r="A125" s="93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  <c r="AC125" s="93"/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</row>
    <row r="126" spans="1:40" x14ac:dyDescent="0.25">
      <c r="A126" s="93"/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  <c r="AC126" s="93"/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</row>
    <row r="127" spans="1:40" x14ac:dyDescent="0.25">
      <c r="A127" s="93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  <c r="AA127" s="93"/>
      <c r="AB127" s="93"/>
      <c r="AC127" s="93"/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  <c r="AN127" s="93"/>
    </row>
    <row r="128" spans="1:40" x14ac:dyDescent="0.25">
      <c r="A128" s="93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  <c r="AC128" s="93"/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</row>
    <row r="129" spans="1:40" x14ac:dyDescent="0.25">
      <c r="A129" s="93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  <c r="AC129" s="93"/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</row>
    <row r="130" spans="1:40" x14ac:dyDescent="0.25">
      <c r="A130" s="93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  <c r="AA130" s="93"/>
      <c r="AB130" s="93"/>
      <c r="AC130" s="93"/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  <c r="AN130" s="93"/>
    </row>
    <row r="131" spans="1:40" x14ac:dyDescent="0.25">
      <c r="A131" s="93"/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  <c r="AA131" s="93"/>
      <c r="AB131" s="93"/>
      <c r="AC131" s="93"/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</row>
    <row r="132" spans="1:40" x14ac:dyDescent="0.25">
      <c r="A132" s="93"/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</row>
    <row r="133" spans="1:40" x14ac:dyDescent="0.25">
      <c r="A133" s="93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  <c r="AC133" s="93"/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3"/>
    </row>
    <row r="134" spans="1:40" x14ac:dyDescent="0.25">
      <c r="A134" s="93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</row>
    <row r="135" spans="1:40" x14ac:dyDescent="0.25">
      <c r="A135" s="93"/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  <c r="AC135" s="93"/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3"/>
    </row>
    <row r="136" spans="1:40" x14ac:dyDescent="0.25">
      <c r="A136" s="93"/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  <c r="AA136" s="93"/>
      <c r="AB136" s="93"/>
      <c r="AC136" s="93"/>
      <c r="AD136" s="93"/>
      <c r="AE136" s="93"/>
      <c r="AF136" s="93"/>
      <c r="AG136" s="93"/>
      <c r="AH136" s="93"/>
      <c r="AI136" s="93"/>
      <c r="AJ136" s="93"/>
      <c r="AK136" s="93"/>
      <c r="AL136" s="93"/>
      <c r="AM136" s="93"/>
      <c r="AN136" s="93"/>
    </row>
    <row r="137" spans="1:40" x14ac:dyDescent="0.25">
      <c r="A137" s="93"/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  <c r="AC137" s="93"/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</row>
    <row r="138" spans="1:40" x14ac:dyDescent="0.25">
      <c r="A138" s="93"/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  <c r="AA138" s="93"/>
      <c r="AB138" s="93"/>
      <c r="AC138" s="93"/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  <c r="AN138" s="93"/>
    </row>
    <row r="139" spans="1:40" x14ac:dyDescent="0.25">
      <c r="A139" s="93"/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  <c r="AA139" s="93"/>
      <c r="AB139" s="93"/>
      <c r="AC139" s="93"/>
      <c r="AD139" s="93"/>
      <c r="AE139" s="93"/>
      <c r="AF139" s="93"/>
      <c r="AG139" s="93"/>
      <c r="AH139" s="93"/>
      <c r="AI139" s="93"/>
      <c r="AJ139" s="93"/>
      <c r="AK139" s="93"/>
      <c r="AL139" s="93"/>
      <c r="AM139" s="93"/>
      <c r="AN139" s="93"/>
    </row>
    <row r="140" spans="1:40" x14ac:dyDescent="0.25">
      <c r="A140" s="93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3"/>
      <c r="AB140" s="93"/>
      <c r="AC140" s="93"/>
      <c r="AD140" s="93"/>
      <c r="AE140" s="93"/>
      <c r="AF140" s="93"/>
      <c r="AG140" s="93"/>
      <c r="AH140" s="93"/>
      <c r="AI140" s="93"/>
      <c r="AJ140" s="93"/>
      <c r="AK140" s="93"/>
      <c r="AL140" s="93"/>
      <c r="AM140" s="93"/>
      <c r="AN140" s="93"/>
    </row>
    <row r="141" spans="1:40" x14ac:dyDescent="0.25">
      <c r="A141" s="93"/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  <c r="AC141" s="93"/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  <c r="AN141" s="93"/>
    </row>
    <row r="142" spans="1:40" x14ac:dyDescent="0.25">
      <c r="A142" s="93"/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  <c r="AC142" s="93"/>
      <c r="AD142" s="93"/>
      <c r="AE142" s="93"/>
      <c r="AF142" s="93"/>
      <c r="AG142" s="93"/>
      <c r="AH142" s="93"/>
      <c r="AI142" s="93"/>
      <c r="AJ142" s="93"/>
      <c r="AK142" s="93"/>
      <c r="AL142" s="93"/>
      <c r="AM142" s="93"/>
      <c r="AN142" s="93"/>
    </row>
    <row r="143" spans="1:40" x14ac:dyDescent="0.25">
      <c r="A143" s="93"/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  <c r="AA143" s="93"/>
      <c r="AB143" s="93"/>
      <c r="AC143" s="93"/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  <c r="AN143" s="93"/>
    </row>
    <row r="144" spans="1:40" x14ac:dyDescent="0.25">
      <c r="A144" s="93"/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  <c r="AA144" s="93"/>
      <c r="AB144" s="93"/>
      <c r="AC144" s="93"/>
      <c r="AD144" s="93"/>
      <c r="AE144" s="93"/>
      <c r="AF144" s="93"/>
      <c r="AG144" s="93"/>
      <c r="AH144" s="93"/>
      <c r="AI144" s="93"/>
      <c r="AJ144" s="93"/>
      <c r="AK144" s="93"/>
      <c r="AL144" s="93"/>
      <c r="AM144" s="93"/>
      <c r="AN144" s="93"/>
    </row>
    <row r="145" spans="1:40" x14ac:dyDescent="0.25">
      <c r="A145" s="93"/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  <c r="AA145" s="93"/>
      <c r="AB145" s="93"/>
      <c r="AC145" s="93"/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  <c r="AN145" s="93"/>
    </row>
    <row r="146" spans="1:40" x14ac:dyDescent="0.25">
      <c r="A146" s="93"/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  <c r="AC146" s="93"/>
      <c r="AD146" s="93"/>
      <c r="AE146" s="93"/>
      <c r="AF146" s="93"/>
      <c r="AG146" s="93"/>
      <c r="AH146" s="93"/>
      <c r="AI146" s="93"/>
      <c r="AJ146" s="93"/>
      <c r="AK146" s="93"/>
      <c r="AL146" s="93"/>
      <c r="AM146" s="93"/>
      <c r="AN146" s="93"/>
    </row>
    <row r="147" spans="1:40" x14ac:dyDescent="0.25">
      <c r="A147" s="93"/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3"/>
      <c r="AA147" s="93"/>
      <c r="AB147" s="93"/>
      <c r="AC147" s="93"/>
      <c r="AD147" s="93"/>
      <c r="AE147" s="93"/>
      <c r="AF147" s="93"/>
      <c r="AG147" s="93"/>
      <c r="AH147" s="93"/>
      <c r="AI147" s="93"/>
      <c r="AJ147" s="93"/>
      <c r="AK147" s="93"/>
      <c r="AL147" s="93"/>
      <c r="AM147" s="93"/>
      <c r="AN147" s="93"/>
    </row>
    <row r="148" spans="1:40" x14ac:dyDescent="0.25">
      <c r="A148" s="93"/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3"/>
      <c r="AA148" s="93"/>
      <c r="AB148" s="93"/>
      <c r="AC148" s="93"/>
      <c r="AD148" s="93"/>
      <c r="AE148" s="93"/>
      <c r="AF148" s="93"/>
      <c r="AG148" s="93"/>
      <c r="AH148" s="93"/>
      <c r="AI148" s="93"/>
      <c r="AJ148" s="93"/>
      <c r="AK148" s="93"/>
      <c r="AL148" s="93"/>
      <c r="AM148" s="93"/>
      <c r="AN148" s="93"/>
    </row>
    <row r="149" spans="1:40" x14ac:dyDescent="0.25">
      <c r="A149" s="93"/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  <c r="AA149" s="93"/>
      <c r="AB149" s="93"/>
      <c r="AC149" s="93"/>
      <c r="AD149" s="93"/>
      <c r="AE149" s="93"/>
      <c r="AF149" s="93"/>
      <c r="AG149" s="93"/>
      <c r="AH149" s="93"/>
      <c r="AI149" s="93"/>
      <c r="AJ149" s="93"/>
      <c r="AK149" s="93"/>
      <c r="AL149" s="93"/>
      <c r="AM149" s="93"/>
      <c r="AN149" s="93"/>
    </row>
    <row r="150" spans="1:40" x14ac:dyDescent="0.25">
      <c r="A150" s="93"/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  <c r="AC150" s="93"/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</row>
    <row r="151" spans="1:40" x14ac:dyDescent="0.25">
      <c r="A151" s="93"/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3"/>
      <c r="AA151" s="93"/>
      <c r="AB151" s="93"/>
      <c r="AC151" s="93"/>
      <c r="AD151" s="93"/>
      <c r="AE151" s="93"/>
      <c r="AF151" s="93"/>
      <c r="AG151" s="93"/>
      <c r="AH151" s="93"/>
      <c r="AI151" s="93"/>
      <c r="AJ151" s="93"/>
      <c r="AK151" s="93"/>
      <c r="AL151" s="93"/>
      <c r="AM151" s="93"/>
      <c r="AN151" s="93"/>
    </row>
    <row r="152" spans="1:40" x14ac:dyDescent="0.25">
      <c r="A152" s="93"/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93"/>
      <c r="AA152" s="93"/>
      <c r="AB152" s="93"/>
      <c r="AC152" s="93"/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  <c r="AN152" s="93"/>
    </row>
    <row r="153" spans="1:40" x14ac:dyDescent="0.25">
      <c r="A153" s="93"/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3"/>
      <c r="AA153" s="93"/>
      <c r="AB153" s="93"/>
      <c r="AC153" s="93"/>
      <c r="AD153" s="93"/>
      <c r="AE153" s="93"/>
      <c r="AF153" s="93"/>
      <c r="AG153" s="93"/>
      <c r="AH153" s="93"/>
      <c r="AI153" s="93"/>
      <c r="AJ153" s="93"/>
      <c r="AK153" s="93"/>
      <c r="AL153" s="93"/>
      <c r="AM153" s="93"/>
      <c r="AN153" s="93"/>
    </row>
    <row r="154" spans="1:40" x14ac:dyDescent="0.25">
      <c r="A154" s="93"/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3"/>
      <c r="AA154" s="93"/>
      <c r="AB154" s="93"/>
      <c r="AC154" s="93"/>
      <c r="AD154" s="93"/>
      <c r="AE154" s="93"/>
      <c r="AF154" s="93"/>
      <c r="AG154" s="93"/>
      <c r="AH154" s="93"/>
      <c r="AI154" s="93"/>
      <c r="AJ154" s="93"/>
      <c r="AK154" s="93"/>
      <c r="AL154" s="93"/>
      <c r="AM154" s="93"/>
      <c r="AN154" s="93"/>
    </row>
    <row r="155" spans="1:40" x14ac:dyDescent="0.25">
      <c r="A155" s="93"/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  <c r="AA155" s="93"/>
      <c r="AB155" s="93"/>
      <c r="AC155" s="93"/>
      <c r="AD155" s="93"/>
      <c r="AE155" s="93"/>
      <c r="AF155" s="93"/>
      <c r="AG155" s="93"/>
      <c r="AH155" s="93"/>
      <c r="AI155" s="93"/>
      <c r="AJ155" s="93"/>
      <c r="AK155" s="93"/>
      <c r="AL155" s="93"/>
      <c r="AM155" s="93"/>
      <c r="AN155" s="93"/>
    </row>
    <row r="156" spans="1:40" x14ac:dyDescent="0.25">
      <c r="A156" s="93"/>
      <c r="B156" s="93"/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  <c r="Z156" s="93"/>
      <c r="AA156" s="93"/>
      <c r="AB156" s="93"/>
      <c r="AC156" s="93"/>
      <c r="AD156" s="93"/>
      <c r="AE156" s="93"/>
      <c r="AF156" s="93"/>
      <c r="AG156" s="93"/>
      <c r="AH156" s="93"/>
      <c r="AI156" s="93"/>
      <c r="AJ156" s="93"/>
      <c r="AK156" s="93"/>
      <c r="AL156" s="93"/>
      <c r="AM156" s="93"/>
      <c r="AN156" s="93"/>
    </row>
    <row r="157" spans="1:40" x14ac:dyDescent="0.25">
      <c r="A157" s="93"/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93"/>
      <c r="Z157" s="93"/>
      <c r="AA157" s="93"/>
      <c r="AB157" s="93"/>
      <c r="AC157" s="93"/>
      <c r="AD157" s="93"/>
      <c r="AE157" s="93"/>
      <c r="AF157" s="93"/>
      <c r="AG157" s="93"/>
      <c r="AH157" s="93"/>
      <c r="AI157" s="93"/>
      <c r="AJ157" s="93"/>
      <c r="AK157" s="93"/>
      <c r="AL157" s="93"/>
      <c r="AM157" s="93"/>
      <c r="AN157" s="93"/>
    </row>
    <row r="158" spans="1:40" x14ac:dyDescent="0.25">
      <c r="A158" s="93"/>
      <c r="B158" s="93"/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X158" s="93"/>
      <c r="Y158" s="93"/>
      <c r="Z158" s="93"/>
      <c r="AA158" s="93"/>
      <c r="AB158" s="93"/>
      <c r="AC158" s="93"/>
      <c r="AD158" s="93"/>
      <c r="AE158" s="93"/>
      <c r="AF158" s="93"/>
      <c r="AG158" s="93"/>
      <c r="AH158" s="93"/>
      <c r="AI158" s="93"/>
      <c r="AJ158" s="93"/>
      <c r="AK158" s="93"/>
      <c r="AL158" s="93"/>
      <c r="AM158" s="93"/>
      <c r="AN158" s="93"/>
    </row>
    <row r="159" spans="1:40" x14ac:dyDescent="0.25">
      <c r="A159" s="93"/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  <c r="V159" s="93"/>
      <c r="W159" s="93"/>
      <c r="X159" s="93"/>
      <c r="Y159" s="93"/>
      <c r="Z159" s="93"/>
      <c r="AA159" s="93"/>
      <c r="AB159" s="93"/>
      <c r="AC159" s="93"/>
      <c r="AD159" s="93"/>
      <c r="AE159" s="93"/>
      <c r="AF159" s="93"/>
      <c r="AG159" s="93"/>
      <c r="AH159" s="93"/>
      <c r="AI159" s="93"/>
      <c r="AJ159" s="93"/>
      <c r="AK159" s="93"/>
      <c r="AL159" s="93"/>
      <c r="AM159" s="93"/>
      <c r="AN159" s="93"/>
    </row>
    <row r="160" spans="1:40" x14ac:dyDescent="0.25">
      <c r="A160" s="93"/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  <c r="U160" s="93"/>
      <c r="V160" s="93"/>
      <c r="W160" s="93"/>
      <c r="X160" s="93"/>
      <c r="Y160" s="93"/>
      <c r="Z160" s="93"/>
      <c r="AA160" s="93"/>
      <c r="AB160" s="93"/>
      <c r="AC160" s="93"/>
      <c r="AD160" s="93"/>
      <c r="AE160" s="93"/>
      <c r="AF160" s="93"/>
      <c r="AG160" s="93"/>
      <c r="AH160" s="93"/>
      <c r="AI160" s="93"/>
      <c r="AJ160" s="93"/>
      <c r="AK160" s="93"/>
      <c r="AL160" s="93"/>
      <c r="AM160" s="93"/>
      <c r="AN160" s="93"/>
    </row>
    <row r="161" spans="1:40" x14ac:dyDescent="0.25">
      <c r="A161" s="93"/>
      <c r="B161" s="93"/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93"/>
      <c r="Z161" s="93"/>
      <c r="AA161" s="93"/>
      <c r="AB161" s="93"/>
      <c r="AC161" s="93"/>
      <c r="AD161" s="93"/>
      <c r="AE161" s="93"/>
      <c r="AF161" s="93"/>
      <c r="AG161" s="93"/>
      <c r="AH161" s="93"/>
      <c r="AI161" s="93"/>
      <c r="AJ161" s="93"/>
      <c r="AK161" s="93"/>
      <c r="AL161" s="93"/>
      <c r="AM161" s="93"/>
      <c r="AN161" s="93"/>
    </row>
    <row r="162" spans="1:40" x14ac:dyDescent="0.25">
      <c r="A162" s="93"/>
      <c r="B162" s="93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  <c r="U162" s="93"/>
      <c r="V162" s="93"/>
      <c r="W162" s="93"/>
      <c r="X162" s="93"/>
      <c r="Y162" s="93"/>
      <c r="Z162" s="93"/>
      <c r="AA162" s="93"/>
      <c r="AB162" s="93"/>
      <c r="AC162" s="93"/>
      <c r="AD162" s="93"/>
      <c r="AE162" s="93"/>
      <c r="AF162" s="93"/>
      <c r="AG162" s="93"/>
      <c r="AH162" s="93"/>
      <c r="AI162" s="93"/>
      <c r="AJ162" s="93"/>
      <c r="AK162" s="93"/>
      <c r="AL162" s="93"/>
      <c r="AM162" s="93"/>
      <c r="AN162" s="93"/>
    </row>
    <row r="163" spans="1:40" x14ac:dyDescent="0.25">
      <c r="A163" s="93"/>
      <c r="B163" s="93"/>
      <c r="C163" s="93"/>
      <c r="D163" s="93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3"/>
      <c r="U163" s="93"/>
      <c r="V163" s="93"/>
      <c r="W163" s="93"/>
      <c r="X163" s="93"/>
      <c r="Y163" s="93"/>
      <c r="Z163" s="93"/>
      <c r="AA163" s="93"/>
      <c r="AB163" s="93"/>
      <c r="AC163" s="93"/>
      <c r="AD163" s="93"/>
      <c r="AE163" s="93"/>
      <c r="AF163" s="93"/>
      <c r="AG163" s="93"/>
      <c r="AH163" s="93"/>
      <c r="AI163" s="93"/>
      <c r="AJ163" s="93"/>
      <c r="AK163" s="93"/>
      <c r="AL163" s="93"/>
      <c r="AM163" s="93"/>
      <c r="AN163" s="93"/>
    </row>
    <row r="164" spans="1:40" x14ac:dyDescent="0.25">
      <c r="A164" s="93"/>
      <c r="B164" s="93"/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93"/>
      <c r="Z164" s="93"/>
      <c r="AA164" s="93"/>
      <c r="AB164" s="93"/>
      <c r="AC164" s="93"/>
      <c r="AD164" s="93"/>
      <c r="AE164" s="93"/>
      <c r="AF164" s="93"/>
      <c r="AG164" s="93"/>
      <c r="AH164" s="93"/>
      <c r="AI164" s="93"/>
      <c r="AJ164" s="93"/>
      <c r="AK164" s="93"/>
      <c r="AL164" s="93"/>
      <c r="AM164" s="93"/>
      <c r="AN164" s="93"/>
    </row>
    <row r="165" spans="1:40" x14ac:dyDescent="0.25">
      <c r="A165" s="93"/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93"/>
      <c r="Z165" s="93"/>
      <c r="AA165" s="93"/>
      <c r="AB165" s="93"/>
      <c r="AC165" s="93"/>
      <c r="AD165" s="93"/>
      <c r="AE165" s="93"/>
      <c r="AF165" s="93"/>
      <c r="AG165" s="93"/>
      <c r="AH165" s="93"/>
      <c r="AI165" s="93"/>
      <c r="AJ165" s="93"/>
      <c r="AK165" s="93"/>
      <c r="AL165" s="93"/>
      <c r="AM165" s="93"/>
      <c r="AN165" s="93"/>
    </row>
    <row r="166" spans="1:40" x14ac:dyDescent="0.25">
      <c r="A166" s="93"/>
      <c r="B166" s="93"/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3"/>
      <c r="U166" s="93"/>
      <c r="V166" s="93"/>
      <c r="W166" s="93"/>
      <c r="X166" s="93"/>
      <c r="Y166" s="93"/>
      <c r="Z166" s="93"/>
      <c r="AA166" s="93"/>
      <c r="AB166" s="93"/>
      <c r="AC166" s="93"/>
      <c r="AD166" s="93"/>
      <c r="AE166" s="93"/>
      <c r="AF166" s="93"/>
      <c r="AG166" s="93"/>
      <c r="AH166" s="93"/>
      <c r="AI166" s="93"/>
      <c r="AJ166" s="93"/>
      <c r="AK166" s="93"/>
      <c r="AL166" s="93"/>
      <c r="AM166" s="93"/>
      <c r="AN166" s="93"/>
    </row>
    <row r="167" spans="1:40" x14ac:dyDescent="0.25">
      <c r="A167" s="93"/>
      <c r="B167" s="93"/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  <c r="V167" s="93"/>
      <c r="W167" s="93"/>
      <c r="X167" s="93"/>
      <c r="Y167" s="93"/>
      <c r="Z167" s="93"/>
      <c r="AA167" s="93"/>
      <c r="AB167" s="93"/>
      <c r="AC167" s="93"/>
      <c r="AD167" s="93"/>
      <c r="AE167" s="93"/>
      <c r="AF167" s="93"/>
      <c r="AG167" s="93"/>
      <c r="AH167" s="93"/>
      <c r="AI167" s="93"/>
      <c r="AJ167" s="93"/>
      <c r="AK167" s="93"/>
      <c r="AL167" s="93"/>
      <c r="AM167" s="93"/>
      <c r="AN167" s="93"/>
    </row>
    <row r="168" spans="1:40" x14ac:dyDescent="0.25">
      <c r="A168" s="93"/>
      <c r="B168" s="93"/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  <c r="V168" s="93"/>
      <c r="W168" s="93"/>
      <c r="X168" s="93"/>
      <c r="Y168" s="93"/>
      <c r="Z168" s="93"/>
      <c r="AA168" s="93"/>
      <c r="AB168" s="93"/>
      <c r="AC168" s="93"/>
      <c r="AD168" s="93"/>
      <c r="AE168" s="93"/>
      <c r="AF168" s="93"/>
      <c r="AG168" s="93"/>
      <c r="AH168" s="93"/>
      <c r="AI168" s="93"/>
      <c r="AJ168" s="93"/>
      <c r="AK168" s="93"/>
      <c r="AL168" s="93"/>
      <c r="AM168" s="93"/>
      <c r="AN168" s="93"/>
    </row>
    <row r="169" spans="1:40" x14ac:dyDescent="0.25">
      <c r="A169" s="93"/>
      <c r="B169" s="93"/>
      <c r="C169" s="93"/>
      <c r="D169" s="93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3"/>
      <c r="W169" s="93"/>
      <c r="X169" s="93"/>
      <c r="Y169" s="93"/>
      <c r="Z169" s="93"/>
      <c r="AA169" s="93"/>
      <c r="AB169" s="93"/>
      <c r="AC169" s="93"/>
      <c r="AD169" s="93"/>
      <c r="AE169" s="93"/>
      <c r="AF169" s="93"/>
      <c r="AG169" s="93"/>
      <c r="AH169" s="93"/>
      <c r="AI169" s="93"/>
      <c r="AJ169" s="93"/>
      <c r="AK169" s="93"/>
      <c r="AL169" s="93"/>
      <c r="AM169" s="93"/>
      <c r="AN169" s="93"/>
    </row>
    <row r="170" spans="1:40" x14ac:dyDescent="0.25">
      <c r="A170" s="93"/>
      <c r="B170" s="93"/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  <c r="Z170" s="93"/>
      <c r="AA170" s="93"/>
      <c r="AB170" s="93"/>
      <c r="AC170" s="93"/>
      <c r="AD170" s="93"/>
      <c r="AE170" s="93"/>
      <c r="AF170" s="93"/>
      <c r="AG170" s="93"/>
      <c r="AH170" s="93"/>
      <c r="AI170" s="93"/>
      <c r="AJ170" s="93"/>
      <c r="AK170" s="93"/>
      <c r="AL170" s="93"/>
      <c r="AM170" s="93"/>
      <c r="AN170" s="93"/>
    </row>
    <row r="171" spans="1:40" x14ac:dyDescent="0.25">
      <c r="A171" s="93"/>
      <c r="B171" s="93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3"/>
      <c r="U171" s="93"/>
      <c r="V171" s="93"/>
      <c r="W171" s="93"/>
      <c r="X171" s="93"/>
      <c r="Y171" s="93"/>
      <c r="Z171" s="93"/>
      <c r="AA171" s="93"/>
      <c r="AB171" s="93"/>
      <c r="AC171" s="93"/>
      <c r="AD171" s="93"/>
      <c r="AE171" s="93"/>
      <c r="AF171" s="93"/>
      <c r="AG171" s="93"/>
      <c r="AH171" s="93"/>
      <c r="AI171" s="93"/>
      <c r="AJ171" s="93"/>
      <c r="AK171" s="93"/>
      <c r="AL171" s="93"/>
      <c r="AM171" s="93"/>
      <c r="AN171" s="93"/>
    </row>
    <row r="172" spans="1:40" x14ac:dyDescent="0.25">
      <c r="A172" s="93"/>
      <c r="B172" s="93"/>
      <c r="C172" s="93"/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3"/>
      <c r="T172" s="93"/>
      <c r="U172" s="93"/>
      <c r="V172" s="93"/>
      <c r="W172" s="93"/>
      <c r="X172" s="93"/>
      <c r="Y172" s="93"/>
      <c r="Z172" s="93"/>
      <c r="AA172" s="93"/>
      <c r="AB172" s="93"/>
      <c r="AC172" s="93"/>
      <c r="AD172" s="93"/>
      <c r="AE172" s="93"/>
      <c r="AF172" s="93"/>
      <c r="AG172" s="93"/>
      <c r="AH172" s="93"/>
      <c r="AI172" s="93"/>
      <c r="AJ172" s="93"/>
      <c r="AK172" s="93"/>
      <c r="AL172" s="93"/>
      <c r="AM172" s="93"/>
      <c r="AN172" s="93"/>
    </row>
    <row r="173" spans="1:40" x14ac:dyDescent="0.25">
      <c r="A173" s="93"/>
      <c r="B173" s="93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93"/>
      <c r="Z173" s="93"/>
      <c r="AA173" s="93"/>
      <c r="AB173" s="93"/>
      <c r="AC173" s="93"/>
      <c r="AD173" s="93"/>
      <c r="AE173" s="93"/>
      <c r="AF173" s="93"/>
      <c r="AG173" s="93"/>
      <c r="AH173" s="93"/>
      <c r="AI173" s="93"/>
      <c r="AJ173" s="93"/>
      <c r="AK173" s="93"/>
      <c r="AL173" s="93"/>
      <c r="AM173" s="93"/>
      <c r="AN173" s="93"/>
    </row>
    <row r="174" spans="1:40" x14ac:dyDescent="0.25">
      <c r="A174" s="93"/>
      <c r="B174" s="93"/>
      <c r="C174" s="93"/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X174" s="93"/>
      <c r="Y174" s="93"/>
      <c r="Z174" s="93"/>
      <c r="AA174" s="93"/>
      <c r="AB174" s="93"/>
      <c r="AC174" s="93"/>
      <c r="AD174" s="93"/>
      <c r="AE174" s="93"/>
      <c r="AF174" s="93"/>
      <c r="AG174" s="93"/>
      <c r="AH174" s="93"/>
      <c r="AI174" s="93"/>
      <c r="AJ174" s="93"/>
      <c r="AK174" s="93"/>
      <c r="AL174" s="93"/>
      <c r="AM174" s="93"/>
      <c r="AN174" s="93"/>
    </row>
    <row r="175" spans="1:40" x14ac:dyDescent="0.25">
      <c r="A175" s="93"/>
      <c r="B175" s="93"/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X175" s="93"/>
      <c r="Y175" s="93"/>
      <c r="Z175" s="93"/>
      <c r="AA175" s="93"/>
      <c r="AB175" s="93"/>
      <c r="AC175" s="93"/>
      <c r="AD175" s="93"/>
      <c r="AE175" s="93"/>
      <c r="AF175" s="93"/>
      <c r="AG175" s="93"/>
      <c r="AH175" s="93"/>
      <c r="AI175" s="93"/>
      <c r="AJ175" s="93"/>
      <c r="AK175" s="93"/>
      <c r="AL175" s="93"/>
      <c r="AM175" s="93"/>
      <c r="AN175" s="93"/>
    </row>
    <row r="176" spans="1:40" x14ac:dyDescent="0.25">
      <c r="A176" s="93"/>
      <c r="B176" s="93"/>
      <c r="C176" s="93"/>
      <c r="D176" s="93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3"/>
      <c r="U176" s="93"/>
      <c r="V176" s="93"/>
      <c r="W176" s="93"/>
      <c r="X176" s="93"/>
      <c r="Y176" s="93"/>
      <c r="Z176" s="93"/>
      <c r="AA176" s="93"/>
      <c r="AB176" s="93"/>
      <c r="AC176" s="93"/>
      <c r="AD176" s="93"/>
      <c r="AE176" s="93"/>
      <c r="AF176" s="93"/>
      <c r="AG176" s="93"/>
      <c r="AH176" s="93"/>
      <c r="AI176" s="93"/>
      <c r="AJ176" s="93"/>
      <c r="AK176" s="93"/>
      <c r="AL176" s="93"/>
      <c r="AM176" s="93"/>
      <c r="AN176" s="93"/>
    </row>
    <row r="177" spans="1:40" x14ac:dyDescent="0.25">
      <c r="A177" s="93"/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93"/>
      <c r="Z177" s="93"/>
      <c r="AA177" s="93"/>
      <c r="AB177" s="93"/>
      <c r="AC177" s="93"/>
      <c r="AD177" s="93"/>
      <c r="AE177" s="93"/>
      <c r="AF177" s="93"/>
      <c r="AG177" s="93"/>
      <c r="AH177" s="93"/>
      <c r="AI177" s="93"/>
      <c r="AJ177" s="93"/>
      <c r="AK177" s="93"/>
      <c r="AL177" s="93"/>
      <c r="AM177" s="93"/>
      <c r="AN177" s="93"/>
    </row>
    <row r="178" spans="1:40" x14ac:dyDescent="0.25">
      <c r="A178" s="93"/>
      <c r="B178" s="93"/>
      <c r="C178" s="93"/>
      <c r="D178" s="93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3"/>
      <c r="U178" s="93"/>
      <c r="V178" s="93"/>
      <c r="W178" s="93"/>
      <c r="X178" s="93"/>
      <c r="Y178" s="93"/>
      <c r="Z178" s="93"/>
      <c r="AA178" s="93"/>
      <c r="AB178" s="93"/>
      <c r="AC178" s="93"/>
      <c r="AD178" s="93"/>
      <c r="AE178" s="93"/>
      <c r="AF178" s="93"/>
      <c r="AG178" s="93"/>
      <c r="AH178" s="93"/>
      <c r="AI178" s="93"/>
      <c r="AJ178" s="93"/>
      <c r="AK178" s="93"/>
      <c r="AL178" s="93"/>
      <c r="AM178" s="93"/>
      <c r="AN178" s="93"/>
    </row>
    <row r="179" spans="1:40" x14ac:dyDescent="0.25">
      <c r="A179" s="93"/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3"/>
      <c r="U179" s="93"/>
      <c r="V179" s="93"/>
      <c r="W179" s="93"/>
      <c r="X179" s="93"/>
      <c r="Y179" s="93"/>
      <c r="Z179" s="93"/>
      <c r="AA179" s="93"/>
      <c r="AB179" s="93"/>
      <c r="AC179" s="93"/>
      <c r="AD179" s="93"/>
      <c r="AE179" s="93"/>
      <c r="AF179" s="93"/>
      <c r="AG179" s="93"/>
      <c r="AH179" s="93"/>
      <c r="AI179" s="93"/>
      <c r="AJ179" s="93"/>
      <c r="AK179" s="93"/>
      <c r="AL179" s="93"/>
      <c r="AM179" s="93"/>
      <c r="AN179" s="93"/>
    </row>
    <row r="180" spans="1:40" x14ac:dyDescent="0.25">
      <c r="A180" s="93"/>
      <c r="B180" s="93"/>
      <c r="C180" s="93"/>
      <c r="D180" s="93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3"/>
      <c r="U180" s="93"/>
      <c r="V180" s="93"/>
      <c r="W180" s="93"/>
      <c r="X180" s="93"/>
      <c r="Y180" s="93"/>
      <c r="Z180" s="93"/>
      <c r="AA180" s="93"/>
      <c r="AB180" s="93"/>
      <c r="AC180" s="93"/>
      <c r="AD180" s="93"/>
      <c r="AE180" s="93"/>
      <c r="AF180" s="93"/>
      <c r="AG180" s="93"/>
      <c r="AH180" s="93"/>
      <c r="AI180" s="93"/>
      <c r="AJ180" s="93"/>
      <c r="AK180" s="93"/>
      <c r="AL180" s="93"/>
      <c r="AM180" s="93"/>
      <c r="AN180" s="93"/>
    </row>
    <row r="181" spans="1:40" x14ac:dyDescent="0.25">
      <c r="A181" s="93"/>
      <c r="B181" s="93"/>
      <c r="C181" s="93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3"/>
      <c r="U181" s="93"/>
      <c r="V181" s="93"/>
      <c r="W181" s="93"/>
      <c r="X181" s="93"/>
      <c r="Y181" s="93"/>
      <c r="Z181" s="93"/>
      <c r="AA181" s="93"/>
      <c r="AB181" s="93"/>
      <c r="AC181" s="93"/>
      <c r="AD181" s="93"/>
      <c r="AE181" s="93"/>
      <c r="AF181" s="93"/>
      <c r="AG181" s="93"/>
      <c r="AH181" s="93"/>
      <c r="AI181" s="93"/>
      <c r="AJ181" s="93"/>
      <c r="AK181" s="93"/>
      <c r="AL181" s="93"/>
      <c r="AM181" s="93"/>
      <c r="AN181" s="93"/>
    </row>
    <row r="182" spans="1:40" x14ac:dyDescent="0.25">
      <c r="A182" s="93"/>
      <c r="B182" s="93"/>
      <c r="C182" s="93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X182" s="93"/>
      <c r="Y182" s="93"/>
      <c r="Z182" s="93"/>
      <c r="AA182" s="93"/>
      <c r="AB182" s="93"/>
      <c r="AC182" s="93"/>
      <c r="AD182" s="93"/>
      <c r="AE182" s="93"/>
      <c r="AF182" s="93"/>
      <c r="AG182" s="93"/>
      <c r="AH182" s="93"/>
      <c r="AI182" s="93"/>
      <c r="AJ182" s="93"/>
      <c r="AK182" s="93"/>
      <c r="AL182" s="93"/>
      <c r="AM182" s="93"/>
      <c r="AN182" s="93"/>
    </row>
    <row r="183" spans="1:40" x14ac:dyDescent="0.25">
      <c r="A183" s="93"/>
      <c r="B183" s="93"/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93"/>
      <c r="V183" s="93"/>
      <c r="W183" s="93"/>
      <c r="X183" s="93"/>
      <c r="Y183" s="93"/>
      <c r="Z183" s="93"/>
      <c r="AA183" s="93"/>
      <c r="AB183" s="93"/>
      <c r="AC183" s="93"/>
      <c r="AD183" s="93"/>
      <c r="AE183" s="93"/>
      <c r="AF183" s="93"/>
      <c r="AG183" s="93"/>
      <c r="AH183" s="93"/>
      <c r="AI183" s="93"/>
      <c r="AJ183" s="93"/>
      <c r="AK183" s="93"/>
      <c r="AL183" s="93"/>
      <c r="AM183" s="93"/>
      <c r="AN183" s="93"/>
    </row>
    <row r="184" spans="1:40" x14ac:dyDescent="0.25">
      <c r="A184" s="93"/>
      <c r="B184" s="93"/>
      <c r="C184" s="93"/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3"/>
      <c r="U184" s="93"/>
      <c r="V184" s="93"/>
      <c r="W184" s="93"/>
      <c r="X184" s="93"/>
      <c r="Y184" s="93"/>
      <c r="Z184" s="93"/>
      <c r="AA184" s="93"/>
      <c r="AB184" s="93"/>
      <c r="AC184" s="93"/>
      <c r="AD184" s="93"/>
      <c r="AE184" s="93"/>
      <c r="AF184" s="93"/>
      <c r="AG184" s="93"/>
      <c r="AH184" s="93"/>
      <c r="AI184" s="93"/>
      <c r="AJ184" s="93"/>
      <c r="AK184" s="93"/>
      <c r="AL184" s="93"/>
      <c r="AM184" s="93"/>
      <c r="AN184" s="93"/>
    </row>
    <row r="185" spans="1:40" x14ac:dyDescent="0.25">
      <c r="A185" s="93"/>
      <c r="B185" s="9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93"/>
      <c r="V185" s="93"/>
      <c r="W185" s="93"/>
      <c r="X185" s="93"/>
      <c r="Y185" s="93"/>
      <c r="Z185" s="93"/>
      <c r="AA185" s="93"/>
      <c r="AB185" s="93"/>
      <c r="AC185" s="93"/>
      <c r="AD185" s="93"/>
      <c r="AE185" s="93"/>
      <c r="AF185" s="93"/>
      <c r="AG185" s="93"/>
      <c r="AH185" s="93"/>
      <c r="AI185" s="93"/>
      <c r="AJ185" s="93"/>
      <c r="AK185" s="93"/>
      <c r="AL185" s="93"/>
      <c r="AM185" s="93"/>
      <c r="AN185" s="93"/>
    </row>
    <row r="186" spans="1:40" x14ac:dyDescent="0.25">
      <c r="A186" s="93"/>
      <c r="B186" s="93"/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  <c r="U186" s="93"/>
      <c r="V186" s="93"/>
      <c r="W186" s="93"/>
      <c r="X186" s="93"/>
      <c r="Y186" s="93"/>
      <c r="Z186" s="93"/>
      <c r="AA186" s="93"/>
      <c r="AB186" s="93"/>
      <c r="AC186" s="93"/>
      <c r="AD186" s="93"/>
      <c r="AE186" s="93"/>
      <c r="AF186" s="93"/>
      <c r="AG186" s="93"/>
      <c r="AH186" s="93"/>
      <c r="AI186" s="93"/>
      <c r="AJ186" s="93"/>
      <c r="AK186" s="93"/>
      <c r="AL186" s="93"/>
      <c r="AM186" s="93"/>
      <c r="AN186" s="93"/>
    </row>
    <row r="187" spans="1:40" x14ac:dyDescent="0.25">
      <c r="A187" s="93"/>
      <c r="B187" s="93"/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93"/>
      <c r="V187" s="93"/>
      <c r="W187" s="93"/>
      <c r="X187" s="93"/>
      <c r="Y187" s="93"/>
      <c r="Z187" s="93"/>
      <c r="AA187" s="93"/>
      <c r="AB187" s="93"/>
      <c r="AC187" s="93"/>
      <c r="AD187" s="93"/>
      <c r="AE187" s="93"/>
      <c r="AF187" s="93"/>
      <c r="AG187" s="93"/>
      <c r="AH187" s="93"/>
      <c r="AI187" s="93"/>
      <c r="AJ187" s="93"/>
      <c r="AK187" s="93"/>
      <c r="AL187" s="93"/>
      <c r="AM187" s="93"/>
      <c r="AN187" s="93"/>
    </row>
    <row r="188" spans="1:40" x14ac:dyDescent="0.25">
      <c r="A188" s="93"/>
      <c r="B188" s="9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  <c r="Z188" s="93"/>
      <c r="AA188" s="93"/>
      <c r="AB188" s="93"/>
      <c r="AC188" s="93"/>
      <c r="AD188" s="93"/>
      <c r="AE188" s="93"/>
      <c r="AF188" s="93"/>
      <c r="AG188" s="93"/>
      <c r="AH188" s="93"/>
      <c r="AI188" s="93"/>
      <c r="AJ188" s="93"/>
      <c r="AK188" s="93"/>
      <c r="AL188" s="93"/>
      <c r="AM188" s="93"/>
      <c r="AN188" s="93"/>
    </row>
    <row r="189" spans="1:40" x14ac:dyDescent="0.25">
      <c r="A189" s="93"/>
      <c r="B189" s="9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  <c r="Z189" s="93"/>
      <c r="AA189" s="93"/>
      <c r="AB189" s="93"/>
      <c r="AC189" s="93"/>
      <c r="AD189" s="93"/>
      <c r="AE189" s="93"/>
      <c r="AF189" s="93"/>
      <c r="AG189" s="93"/>
      <c r="AH189" s="93"/>
      <c r="AI189" s="93"/>
      <c r="AJ189" s="93"/>
      <c r="AK189" s="93"/>
      <c r="AL189" s="93"/>
      <c r="AM189" s="93"/>
      <c r="AN189" s="93"/>
    </row>
    <row r="190" spans="1:40" x14ac:dyDescent="0.25">
      <c r="A190" s="93"/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3"/>
      <c r="AA190" s="93"/>
      <c r="AB190" s="93"/>
      <c r="AC190" s="93"/>
      <c r="AD190" s="93"/>
      <c r="AE190" s="93"/>
      <c r="AF190" s="93"/>
      <c r="AG190" s="93"/>
      <c r="AH190" s="93"/>
      <c r="AI190" s="93"/>
      <c r="AJ190" s="93"/>
      <c r="AK190" s="93"/>
      <c r="AL190" s="93"/>
      <c r="AM190" s="93"/>
      <c r="AN190" s="93"/>
    </row>
    <row r="191" spans="1:40" x14ac:dyDescent="0.25">
      <c r="A191" s="93"/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  <c r="Z191" s="93"/>
      <c r="AA191" s="93"/>
      <c r="AB191" s="93"/>
      <c r="AC191" s="93"/>
      <c r="AD191" s="93"/>
      <c r="AE191" s="93"/>
      <c r="AF191" s="93"/>
      <c r="AG191" s="93"/>
      <c r="AH191" s="93"/>
      <c r="AI191" s="93"/>
      <c r="AJ191" s="93"/>
      <c r="AK191" s="93"/>
      <c r="AL191" s="93"/>
      <c r="AM191" s="93"/>
      <c r="AN191" s="93"/>
    </row>
    <row r="192" spans="1:40" x14ac:dyDescent="0.25">
      <c r="A192" s="93"/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  <c r="Z192" s="93"/>
      <c r="AA192" s="93"/>
      <c r="AB192" s="93"/>
      <c r="AC192" s="93"/>
      <c r="AD192" s="93"/>
      <c r="AE192" s="93"/>
      <c r="AF192" s="93"/>
      <c r="AG192" s="93"/>
      <c r="AH192" s="93"/>
      <c r="AI192" s="93"/>
      <c r="AJ192" s="93"/>
      <c r="AK192" s="93"/>
      <c r="AL192" s="93"/>
      <c r="AM192" s="93"/>
      <c r="AN192" s="93"/>
    </row>
    <row r="193" spans="1:40" x14ac:dyDescent="0.25">
      <c r="A193" s="93"/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  <c r="Z193" s="93"/>
      <c r="AA193" s="93"/>
      <c r="AB193" s="93"/>
      <c r="AC193" s="93"/>
      <c r="AD193" s="93"/>
      <c r="AE193" s="93"/>
      <c r="AF193" s="93"/>
      <c r="AG193" s="93"/>
      <c r="AH193" s="93"/>
      <c r="AI193" s="93"/>
      <c r="AJ193" s="93"/>
      <c r="AK193" s="93"/>
      <c r="AL193" s="93"/>
      <c r="AM193" s="93"/>
      <c r="AN193" s="93"/>
    </row>
    <row r="194" spans="1:40" x14ac:dyDescent="0.25">
      <c r="A194" s="93"/>
      <c r="B194" s="9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93"/>
      <c r="AA194" s="93"/>
      <c r="AB194" s="93"/>
      <c r="AC194" s="93"/>
      <c r="AD194" s="93"/>
      <c r="AE194" s="93"/>
      <c r="AF194" s="93"/>
      <c r="AG194" s="93"/>
      <c r="AH194" s="93"/>
      <c r="AI194" s="93"/>
      <c r="AJ194" s="93"/>
      <c r="AK194" s="93"/>
      <c r="AL194" s="93"/>
      <c r="AM194" s="93"/>
      <c r="AN194" s="93"/>
    </row>
    <row r="195" spans="1:40" x14ac:dyDescent="0.25">
      <c r="A195" s="93"/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93"/>
      <c r="AA195" s="93"/>
      <c r="AB195" s="93"/>
      <c r="AC195" s="93"/>
      <c r="AD195" s="93"/>
      <c r="AE195" s="93"/>
      <c r="AF195" s="93"/>
      <c r="AG195" s="93"/>
      <c r="AH195" s="93"/>
      <c r="AI195" s="93"/>
      <c r="AJ195" s="93"/>
      <c r="AK195" s="93"/>
      <c r="AL195" s="93"/>
      <c r="AM195" s="93"/>
      <c r="AN195" s="93"/>
    </row>
    <row r="196" spans="1:40" x14ac:dyDescent="0.25">
      <c r="A196" s="93"/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  <c r="Z196" s="93"/>
      <c r="AA196" s="93"/>
      <c r="AB196" s="93"/>
      <c r="AC196" s="93"/>
      <c r="AD196" s="93"/>
      <c r="AE196" s="93"/>
      <c r="AF196" s="93"/>
      <c r="AG196" s="93"/>
      <c r="AH196" s="93"/>
      <c r="AI196" s="93"/>
      <c r="AJ196" s="93"/>
      <c r="AK196" s="93"/>
      <c r="AL196" s="93"/>
      <c r="AM196" s="93"/>
      <c r="AN196" s="93"/>
    </row>
    <row r="197" spans="1:40" x14ac:dyDescent="0.25">
      <c r="A197" s="93"/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93"/>
      <c r="AA197" s="93"/>
      <c r="AB197" s="93"/>
      <c r="AC197" s="93"/>
      <c r="AD197" s="93"/>
      <c r="AE197" s="93"/>
      <c r="AF197" s="93"/>
      <c r="AG197" s="93"/>
      <c r="AH197" s="93"/>
      <c r="AI197" s="93"/>
      <c r="AJ197" s="93"/>
      <c r="AK197" s="93"/>
      <c r="AL197" s="93"/>
      <c r="AM197" s="93"/>
      <c r="AN197" s="93"/>
    </row>
    <row r="198" spans="1:40" x14ac:dyDescent="0.25">
      <c r="A198" s="93"/>
      <c r="B198" s="93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93"/>
      <c r="AG198" s="93"/>
      <c r="AH198" s="93"/>
      <c r="AI198" s="93"/>
      <c r="AJ198" s="93"/>
      <c r="AK198" s="93"/>
      <c r="AL198" s="93"/>
      <c r="AM198" s="93"/>
      <c r="AN198" s="93"/>
    </row>
    <row r="199" spans="1:40" x14ac:dyDescent="0.25">
      <c r="A199" s="93"/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93"/>
      <c r="AA199" s="93"/>
      <c r="AB199" s="93"/>
      <c r="AC199" s="93"/>
      <c r="AD199" s="93"/>
      <c r="AE199" s="93"/>
      <c r="AF199" s="93"/>
      <c r="AG199" s="93"/>
      <c r="AH199" s="93"/>
      <c r="AI199" s="93"/>
      <c r="AJ199" s="93"/>
      <c r="AK199" s="93"/>
      <c r="AL199" s="93"/>
      <c r="AM199" s="93"/>
      <c r="AN199" s="93"/>
    </row>
    <row r="200" spans="1:40" x14ac:dyDescent="0.25">
      <c r="A200" s="93"/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  <c r="Z200" s="93"/>
      <c r="AA200" s="93"/>
      <c r="AB200" s="93"/>
      <c r="AC200" s="93"/>
      <c r="AD200" s="93"/>
      <c r="AE200" s="93"/>
      <c r="AF200" s="93"/>
      <c r="AG200" s="93"/>
      <c r="AH200" s="93"/>
      <c r="AI200" s="93"/>
      <c r="AJ200" s="93"/>
      <c r="AK200" s="93"/>
      <c r="AL200" s="93"/>
      <c r="AM200" s="93"/>
      <c r="AN200" s="93"/>
    </row>
    <row r="201" spans="1:40" x14ac:dyDescent="0.25">
      <c r="A201" s="93"/>
      <c r="B201" s="93"/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  <c r="AA201" s="93"/>
      <c r="AB201" s="93"/>
      <c r="AC201" s="93"/>
      <c r="AD201" s="93"/>
      <c r="AE201" s="93"/>
      <c r="AF201" s="93"/>
      <c r="AG201" s="93"/>
      <c r="AH201" s="93"/>
      <c r="AI201" s="93"/>
      <c r="AJ201" s="93"/>
      <c r="AK201" s="93"/>
      <c r="AL201" s="93"/>
      <c r="AM201" s="93"/>
      <c r="AN201" s="93"/>
    </row>
    <row r="202" spans="1:40" x14ac:dyDescent="0.25">
      <c r="A202" s="93"/>
      <c r="B202" s="93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3"/>
      <c r="AA202" s="93"/>
      <c r="AB202" s="93"/>
      <c r="AC202" s="93"/>
      <c r="AD202" s="93"/>
      <c r="AE202" s="93"/>
      <c r="AF202" s="93"/>
      <c r="AG202" s="93"/>
      <c r="AH202" s="93"/>
      <c r="AI202" s="93"/>
      <c r="AJ202" s="93"/>
      <c r="AK202" s="93"/>
      <c r="AL202" s="93"/>
      <c r="AM202" s="93"/>
      <c r="AN202" s="93"/>
    </row>
    <row r="203" spans="1:40" x14ac:dyDescent="0.25">
      <c r="A203" s="93"/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  <c r="Z203" s="93"/>
      <c r="AA203" s="93"/>
      <c r="AB203" s="93"/>
      <c r="AC203" s="93"/>
      <c r="AD203" s="93"/>
      <c r="AE203" s="93"/>
      <c r="AF203" s="93"/>
      <c r="AG203" s="93"/>
      <c r="AH203" s="93"/>
      <c r="AI203" s="93"/>
      <c r="AJ203" s="93"/>
      <c r="AK203" s="93"/>
      <c r="AL203" s="93"/>
      <c r="AM203" s="93"/>
      <c r="AN203" s="93"/>
    </row>
    <row r="204" spans="1:40" x14ac:dyDescent="0.25">
      <c r="A204" s="93"/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  <c r="Z204" s="93"/>
      <c r="AA204" s="93"/>
      <c r="AB204" s="93"/>
      <c r="AC204" s="93"/>
      <c r="AD204" s="93"/>
      <c r="AE204" s="93"/>
      <c r="AF204" s="93"/>
      <c r="AG204" s="93"/>
      <c r="AH204" s="93"/>
      <c r="AI204" s="93"/>
      <c r="AJ204" s="93"/>
      <c r="AK204" s="93"/>
      <c r="AL204" s="93"/>
      <c r="AM204" s="93"/>
      <c r="AN204" s="93"/>
    </row>
    <row r="205" spans="1:40" x14ac:dyDescent="0.25">
      <c r="A205" s="93"/>
      <c r="B205" s="93"/>
      <c r="C205" s="93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  <c r="Z205" s="93"/>
      <c r="AA205" s="93"/>
      <c r="AB205" s="93"/>
      <c r="AC205" s="93"/>
      <c r="AD205" s="93"/>
      <c r="AE205" s="93"/>
      <c r="AF205" s="93"/>
      <c r="AG205" s="93"/>
      <c r="AH205" s="93"/>
      <c r="AI205" s="93"/>
      <c r="AJ205" s="93"/>
      <c r="AK205" s="93"/>
      <c r="AL205" s="93"/>
      <c r="AM205" s="93"/>
      <c r="AN205" s="93"/>
    </row>
    <row r="206" spans="1:40" x14ac:dyDescent="0.25">
      <c r="A206" s="93"/>
      <c r="B206" s="93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3"/>
      <c r="T206" s="93"/>
      <c r="U206" s="93"/>
      <c r="V206" s="93"/>
      <c r="W206" s="93"/>
      <c r="X206" s="93"/>
      <c r="Y206" s="93"/>
      <c r="Z206" s="93"/>
      <c r="AA206" s="93"/>
      <c r="AB206" s="93"/>
      <c r="AC206" s="93"/>
      <c r="AD206" s="93"/>
      <c r="AE206" s="93"/>
      <c r="AF206" s="93"/>
      <c r="AG206" s="93"/>
      <c r="AH206" s="93"/>
      <c r="AI206" s="93"/>
      <c r="AJ206" s="93"/>
      <c r="AK206" s="93"/>
      <c r="AL206" s="93"/>
      <c r="AM206" s="93"/>
      <c r="AN206" s="93"/>
    </row>
    <row r="207" spans="1:40" x14ac:dyDescent="0.25">
      <c r="A207" s="93"/>
      <c r="B207" s="93"/>
      <c r="C207" s="93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3"/>
      <c r="T207" s="93"/>
      <c r="U207" s="93"/>
      <c r="V207" s="93"/>
      <c r="W207" s="93"/>
      <c r="X207" s="93"/>
      <c r="Y207" s="93"/>
      <c r="Z207" s="93"/>
      <c r="AA207" s="93"/>
      <c r="AB207" s="93"/>
      <c r="AC207" s="93"/>
      <c r="AD207" s="93"/>
      <c r="AE207" s="93"/>
      <c r="AF207" s="93"/>
      <c r="AG207" s="93"/>
      <c r="AH207" s="93"/>
      <c r="AI207" s="93"/>
      <c r="AJ207" s="93"/>
      <c r="AK207" s="93"/>
      <c r="AL207" s="93"/>
      <c r="AM207" s="93"/>
      <c r="AN207" s="93"/>
    </row>
    <row r="208" spans="1:40" x14ac:dyDescent="0.25">
      <c r="A208" s="93"/>
      <c r="B208" s="93"/>
      <c r="C208" s="93"/>
      <c r="D208" s="93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  <c r="Z208" s="93"/>
      <c r="AA208" s="93"/>
      <c r="AB208" s="93"/>
      <c r="AC208" s="93"/>
      <c r="AD208" s="93"/>
      <c r="AE208" s="93"/>
      <c r="AF208" s="93"/>
      <c r="AG208" s="93"/>
      <c r="AH208" s="93"/>
      <c r="AI208" s="93"/>
      <c r="AJ208" s="93"/>
      <c r="AK208" s="93"/>
      <c r="AL208" s="93"/>
      <c r="AM208" s="93"/>
      <c r="AN208" s="93"/>
    </row>
    <row r="209" spans="1:40" x14ac:dyDescent="0.25">
      <c r="A209" s="93"/>
      <c r="B209" s="93"/>
      <c r="C209" s="93"/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3"/>
      <c r="U209" s="93"/>
      <c r="V209" s="93"/>
      <c r="W209" s="93"/>
      <c r="X209" s="93"/>
      <c r="Y209" s="93"/>
      <c r="Z209" s="93"/>
      <c r="AA209" s="93"/>
      <c r="AB209" s="93"/>
      <c r="AC209" s="93"/>
      <c r="AD209" s="93"/>
      <c r="AE209" s="93"/>
      <c r="AF209" s="93"/>
      <c r="AG209" s="93"/>
      <c r="AH209" s="93"/>
      <c r="AI209" s="93"/>
      <c r="AJ209" s="93"/>
      <c r="AK209" s="93"/>
      <c r="AL209" s="93"/>
      <c r="AM209" s="93"/>
      <c r="AN209" s="93"/>
    </row>
    <row r="210" spans="1:40" x14ac:dyDescent="0.25">
      <c r="A210" s="93"/>
      <c r="B210" s="93"/>
      <c r="C210" s="93"/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93"/>
      <c r="S210" s="93"/>
      <c r="T210" s="93"/>
      <c r="U210" s="93"/>
      <c r="V210" s="93"/>
      <c r="W210" s="93"/>
      <c r="X210" s="93"/>
      <c r="Y210" s="93"/>
      <c r="Z210" s="93"/>
      <c r="AA210" s="93"/>
      <c r="AB210" s="93"/>
      <c r="AC210" s="93"/>
      <c r="AD210" s="93"/>
      <c r="AE210" s="93"/>
      <c r="AF210" s="93"/>
      <c r="AG210" s="93"/>
      <c r="AH210" s="93"/>
      <c r="AI210" s="93"/>
      <c r="AJ210" s="93"/>
      <c r="AK210" s="93"/>
      <c r="AL210" s="93"/>
      <c r="AM210" s="93"/>
      <c r="AN210" s="93"/>
    </row>
    <row r="211" spans="1:40" x14ac:dyDescent="0.25">
      <c r="A211" s="93"/>
      <c r="B211" s="93"/>
      <c r="C211" s="93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3"/>
      <c r="U211" s="93"/>
      <c r="V211" s="93"/>
      <c r="W211" s="93"/>
      <c r="X211" s="93"/>
      <c r="Y211" s="93"/>
      <c r="Z211" s="93"/>
      <c r="AA211" s="93"/>
      <c r="AB211" s="93"/>
      <c r="AC211" s="93"/>
      <c r="AD211" s="93"/>
      <c r="AE211" s="93"/>
      <c r="AF211" s="93"/>
      <c r="AG211" s="93"/>
      <c r="AH211" s="93"/>
      <c r="AI211" s="93"/>
      <c r="AJ211" s="93"/>
      <c r="AK211" s="93"/>
      <c r="AL211" s="93"/>
      <c r="AM211" s="93"/>
      <c r="AN211" s="93"/>
    </row>
    <row r="212" spans="1:40" x14ac:dyDescent="0.25">
      <c r="A212" s="93"/>
      <c r="B212" s="93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X212" s="93"/>
      <c r="Y212" s="93"/>
      <c r="Z212" s="93"/>
      <c r="AA212" s="93"/>
      <c r="AB212" s="93"/>
      <c r="AC212" s="93"/>
      <c r="AD212" s="93"/>
      <c r="AE212" s="93"/>
      <c r="AF212" s="93"/>
      <c r="AG212" s="93"/>
      <c r="AH212" s="93"/>
      <c r="AI212" s="93"/>
      <c r="AJ212" s="93"/>
      <c r="AK212" s="93"/>
      <c r="AL212" s="93"/>
      <c r="AM212" s="93"/>
      <c r="AN212" s="93"/>
    </row>
    <row r="213" spans="1:40" x14ac:dyDescent="0.25">
      <c r="A213" s="93"/>
      <c r="B213" s="93"/>
      <c r="C213" s="93"/>
      <c r="D213" s="93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3"/>
      <c r="T213" s="93"/>
      <c r="U213" s="93"/>
      <c r="V213" s="93"/>
      <c r="W213" s="93"/>
      <c r="X213" s="93"/>
      <c r="Y213" s="93"/>
      <c r="Z213" s="93"/>
      <c r="AA213" s="93"/>
      <c r="AB213" s="93"/>
      <c r="AC213" s="93"/>
      <c r="AD213" s="93"/>
      <c r="AE213" s="93"/>
      <c r="AF213" s="93"/>
      <c r="AG213" s="93"/>
      <c r="AH213" s="93"/>
      <c r="AI213" s="93"/>
      <c r="AJ213" s="93"/>
      <c r="AK213" s="93"/>
      <c r="AL213" s="93"/>
      <c r="AM213" s="93"/>
      <c r="AN213" s="93"/>
    </row>
    <row r="214" spans="1:40" x14ac:dyDescent="0.25">
      <c r="A214" s="93"/>
      <c r="B214" s="93"/>
      <c r="C214" s="93"/>
      <c r="D214" s="93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3"/>
      <c r="T214" s="93"/>
      <c r="U214" s="93"/>
      <c r="V214" s="93"/>
      <c r="W214" s="93"/>
      <c r="X214" s="93"/>
      <c r="Y214" s="93"/>
      <c r="Z214" s="93"/>
      <c r="AA214" s="93"/>
      <c r="AB214" s="93"/>
      <c r="AC214" s="93"/>
      <c r="AD214" s="93"/>
      <c r="AE214" s="93"/>
      <c r="AF214" s="93"/>
      <c r="AG214" s="93"/>
      <c r="AH214" s="93"/>
      <c r="AI214" s="93"/>
      <c r="AJ214" s="93"/>
      <c r="AK214" s="93"/>
      <c r="AL214" s="93"/>
      <c r="AM214" s="93"/>
      <c r="AN214" s="93"/>
    </row>
    <row r="215" spans="1:40" x14ac:dyDescent="0.25">
      <c r="A215" s="93"/>
      <c r="B215" s="93"/>
      <c r="C215" s="93"/>
      <c r="D215" s="93"/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3"/>
      <c r="Q215" s="93"/>
      <c r="R215" s="93"/>
      <c r="S215" s="93"/>
      <c r="T215" s="93"/>
      <c r="U215" s="93"/>
      <c r="V215" s="93"/>
      <c r="W215" s="93"/>
      <c r="X215" s="93"/>
      <c r="Y215" s="93"/>
      <c r="Z215" s="93"/>
      <c r="AA215" s="93"/>
      <c r="AB215" s="93"/>
      <c r="AC215" s="93"/>
      <c r="AD215" s="93"/>
      <c r="AE215" s="93"/>
      <c r="AF215" s="93"/>
      <c r="AG215" s="93"/>
      <c r="AH215" s="93"/>
      <c r="AI215" s="93"/>
      <c r="AJ215" s="93"/>
      <c r="AK215" s="93"/>
      <c r="AL215" s="93"/>
      <c r="AM215" s="93"/>
      <c r="AN215" s="93"/>
    </row>
    <row r="216" spans="1:40" x14ac:dyDescent="0.25">
      <c r="A216" s="93"/>
      <c r="B216" s="93"/>
      <c r="C216" s="93"/>
      <c r="D216" s="93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  <c r="R216" s="93"/>
      <c r="S216" s="93"/>
      <c r="T216" s="93"/>
      <c r="U216" s="93"/>
      <c r="V216" s="93"/>
      <c r="W216" s="93"/>
      <c r="X216" s="93"/>
      <c r="Y216" s="93"/>
      <c r="Z216" s="93"/>
      <c r="AA216" s="93"/>
      <c r="AB216" s="93"/>
      <c r="AC216" s="93"/>
      <c r="AD216" s="93"/>
      <c r="AE216" s="93"/>
      <c r="AF216" s="93"/>
      <c r="AG216" s="93"/>
      <c r="AH216" s="93"/>
      <c r="AI216" s="93"/>
      <c r="AJ216" s="93"/>
      <c r="AK216" s="93"/>
      <c r="AL216" s="93"/>
      <c r="AM216" s="93"/>
      <c r="AN216" s="93"/>
    </row>
    <row r="217" spans="1:40" x14ac:dyDescent="0.25">
      <c r="A217" s="93"/>
      <c r="B217" s="93"/>
      <c r="C217" s="93"/>
      <c r="D217" s="93"/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  <c r="R217" s="93"/>
      <c r="S217" s="93"/>
      <c r="T217" s="93"/>
      <c r="U217" s="93"/>
      <c r="V217" s="93"/>
      <c r="W217" s="93"/>
      <c r="X217" s="93"/>
      <c r="Y217" s="93"/>
      <c r="Z217" s="93"/>
      <c r="AA217" s="93"/>
      <c r="AB217" s="93"/>
      <c r="AC217" s="93"/>
      <c r="AD217" s="93"/>
      <c r="AE217" s="93"/>
      <c r="AF217" s="93"/>
      <c r="AG217" s="93"/>
      <c r="AH217" s="93"/>
      <c r="AI217" s="93"/>
      <c r="AJ217" s="93"/>
      <c r="AK217" s="93"/>
      <c r="AL217" s="93"/>
      <c r="AM217" s="93"/>
      <c r="AN217" s="93"/>
    </row>
    <row r="218" spans="1:40" x14ac:dyDescent="0.25">
      <c r="A218" s="93"/>
      <c r="B218" s="93"/>
      <c r="C218" s="93"/>
      <c r="D218" s="93"/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3"/>
      <c r="Q218" s="93"/>
      <c r="R218" s="93"/>
      <c r="S218" s="93"/>
      <c r="T218" s="93"/>
      <c r="U218" s="93"/>
      <c r="V218" s="93"/>
      <c r="W218" s="93"/>
      <c r="X218" s="93"/>
      <c r="Y218" s="93"/>
      <c r="Z218" s="93"/>
      <c r="AA218" s="93"/>
      <c r="AB218" s="93"/>
      <c r="AC218" s="93"/>
      <c r="AD218" s="93"/>
      <c r="AE218" s="93"/>
      <c r="AF218" s="93"/>
      <c r="AG218" s="93"/>
      <c r="AH218" s="93"/>
      <c r="AI218" s="93"/>
      <c r="AJ218" s="93"/>
      <c r="AK218" s="93"/>
      <c r="AL218" s="93"/>
      <c r="AM218" s="93"/>
      <c r="AN218" s="93"/>
    </row>
    <row r="219" spans="1:40" x14ac:dyDescent="0.25">
      <c r="A219" s="93"/>
      <c r="B219" s="93"/>
      <c r="C219" s="93"/>
      <c r="D219" s="93"/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  <c r="R219" s="93"/>
      <c r="S219" s="93"/>
      <c r="T219" s="93"/>
      <c r="U219" s="93"/>
      <c r="V219" s="93"/>
      <c r="W219" s="93"/>
      <c r="X219" s="93"/>
      <c r="Y219" s="93"/>
      <c r="Z219" s="93"/>
      <c r="AA219" s="93"/>
      <c r="AB219" s="93"/>
      <c r="AC219" s="93"/>
      <c r="AD219" s="93"/>
      <c r="AE219" s="93"/>
      <c r="AF219" s="93"/>
      <c r="AG219" s="93"/>
      <c r="AH219" s="93"/>
      <c r="AI219" s="93"/>
      <c r="AJ219" s="93"/>
      <c r="AK219" s="93"/>
      <c r="AL219" s="93"/>
      <c r="AM219" s="93"/>
      <c r="AN219" s="93"/>
    </row>
    <row r="220" spans="1:40" x14ac:dyDescent="0.25">
      <c r="A220" s="93"/>
      <c r="B220" s="93"/>
      <c r="C220" s="93"/>
      <c r="D220" s="93"/>
      <c r="E220" s="93"/>
      <c r="F220" s="93"/>
      <c r="G220" s="93"/>
      <c r="H220" s="93"/>
      <c r="I220" s="93"/>
      <c r="J220" s="93"/>
      <c r="K220" s="93"/>
      <c r="L220" s="93"/>
      <c r="M220" s="93"/>
      <c r="N220" s="93"/>
      <c r="O220" s="93"/>
      <c r="P220" s="93"/>
      <c r="Q220" s="93"/>
      <c r="R220" s="93"/>
      <c r="S220" s="93"/>
      <c r="T220" s="93"/>
      <c r="U220" s="93"/>
      <c r="V220" s="93"/>
      <c r="W220" s="93"/>
      <c r="X220" s="93"/>
      <c r="Y220" s="93"/>
      <c r="Z220" s="93"/>
      <c r="AA220" s="93"/>
      <c r="AB220" s="93"/>
      <c r="AC220" s="93"/>
      <c r="AD220" s="93"/>
      <c r="AE220" s="93"/>
      <c r="AF220" s="93"/>
      <c r="AG220" s="93"/>
      <c r="AH220" s="93"/>
      <c r="AI220" s="93"/>
      <c r="AJ220" s="93"/>
      <c r="AK220" s="93"/>
      <c r="AL220" s="93"/>
      <c r="AM220" s="93"/>
      <c r="AN220" s="93"/>
    </row>
    <row r="221" spans="1:40" x14ac:dyDescent="0.25">
      <c r="A221" s="93"/>
      <c r="B221" s="93"/>
      <c r="C221" s="93"/>
      <c r="D221" s="93"/>
      <c r="E221" s="93"/>
      <c r="F221" s="93"/>
      <c r="G221" s="93"/>
      <c r="H221" s="93"/>
      <c r="I221" s="93"/>
      <c r="J221" s="93"/>
      <c r="K221" s="93"/>
      <c r="L221" s="93"/>
      <c r="M221" s="93"/>
      <c r="N221" s="93"/>
      <c r="O221" s="93"/>
      <c r="P221" s="93"/>
      <c r="Q221" s="93"/>
      <c r="R221" s="93"/>
      <c r="S221" s="93"/>
      <c r="T221" s="93"/>
      <c r="U221" s="93"/>
      <c r="V221" s="93"/>
      <c r="W221" s="93"/>
      <c r="X221" s="93"/>
      <c r="Y221" s="93"/>
      <c r="Z221" s="93"/>
      <c r="AA221" s="93"/>
      <c r="AB221" s="93"/>
      <c r="AC221" s="93"/>
      <c r="AD221" s="93"/>
      <c r="AE221" s="93"/>
      <c r="AF221" s="93"/>
      <c r="AG221" s="93"/>
      <c r="AH221" s="93"/>
      <c r="AI221" s="93"/>
      <c r="AJ221" s="93"/>
      <c r="AK221" s="93"/>
      <c r="AL221" s="93"/>
      <c r="AM221" s="93"/>
      <c r="AN221" s="93"/>
    </row>
    <row r="222" spans="1:40" x14ac:dyDescent="0.25">
      <c r="A222" s="93"/>
      <c r="B222" s="93"/>
      <c r="C222" s="93"/>
      <c r="D222" s="93"/>
      <c r="E222" s="93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3"/>
      <c r="Q222" s="93"/>
      <c r="R222" s="93"/>
      <c r="S222" s="93"/>
      <c r="T222" s="93"/>
      <c r="U222" s="93"/>
      <c r="V222" s="93"/>
      <c r="W222" s="93"/>
      <c r="X222" s="93"/>
      <c r="Y222" s="93"/>
      <c r="Z222" s="93"/>
      <c r="AA222" s="93"/>
      <c r="AB222" s="93"/>
      <c r="AC222" s="93"/>
      <c r="AD222" s="93"/>
      <c r="AE222" s="93"/>
      <c r="AF222" s="93"/>
      <c r="AG222" s="93"/>
      <c r="AH222" s="93"/>
      <c r="AI222" s="93"/>
      <c r="AJ222" s="93"/>
      <c r="AK222" s="93"/>
      <c r="AL222" s="93"/>
      <c r="AM222" s="93"/>
      <c r="AN222" s="93"/>
    </row>
    <row r="223" spans="1:40" x14ac:dyDescent="0.25">
      <c r="A223" s="93"/>
      <c r="B223" s="93"/>
      <c r="C223" s="93"/>
      <c r="D223" s="93"/>
      <c r="E223" s="93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3"/>
      <c r="Q223" s="93"/>
      <c r="R223" s="93"/>
      <c r="S223" s="93"/>
      <c r="T223" s="93"/>
      <c r="U223" s="93"/>
      <c r="V223" s="93"/>
      <c r="W223" s="93"/>
      <c r="X223" s="93"/>
      <c r="Y223" s="93"/>
      <c r="Z223" s="93"/>
      <c r="AA223" s="93"/>
      <c r="AB223" s="93"/>
      <c r="AC223" s="93"/>
      <c r="AD223" s="93"/>
      <c r="AE223" s="93"/>
      <c r="AF223" s="93"/>
      <c r="AG223" s="93"/>
      <c r="AH223" s="93"/>
      <c r="AI223" s="93"/>
      <c r="AJ223" s="93"/>
      <c r="AK223" s="93"/>
      <c r="AL223" s="93"/>
      <c r="AM223" s="93"/>
      <c r="AN223" s="93"/>
    </row>
    <row r="224" spans="1:40" x14ac:dyDescent="0.25">
      <c r="A224" s="93"/>
      <c r="B224" s="93"/>
      <c r="C224" s="93"/>
      <c r="D224" s="93"/>
      <c r="E224" s="93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3"/>
      <c r="Q224" s="93"/>
      <c r="R224" s="93"/>
      <c r="S224" s="93"/>
      <c r="T224" s="93"/>
      <c r="U224" s="93"/>
      <c r="V224" s="93"/>
      <c r="W224" s="93"/>
      <c r="X224" s="93"/>
      <c r="Y224" s="93"/>
      <c r="Z224" s="93"/>
      <c r="AA224" s="93"/>
      <c r="AB224" s="93"/>
      <c r="AC224" s="93"/>
      <c r="AD224" s="93"/>
      <c r="AE224" s="93"/>
      <c r="AF224" s="93"/>
      <c r="AG224" s="93"/>
      <c r="AH224" s="93"/>
      <c r="AI224" s="93"/>
      <c r="AJ224" s="93"/>
      <c r="AK224" s="93"/>
      <c r="AL224" s="93"/>
      <c r="AM224" s="93"/>
      <c r="AN224" s="93"/>
    </row>
    <row r="225" spans="1:40" x14ac:dyDescent="0.25">
      <c r="A225" s="93"/>
      <c r="B225" s="93"/>
      <c r="C225" s="93"/>
      <c r="D225" s="93"/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3"/>
      <c r="Q225" s="93"/>
      <c r="R225" s="93"/>
      <c r="S225" s="93"/>
      <c r="T225" s="93"/>
      <c r="U225" s="93"/>
      <c r="V225" s="93"/>
      <c r="W225" s="93"/>
      <c r="X225" s="93"/>
      <c r="Y225" s="93"/>
      <c r="Z225" s="93"/>
      <c r="AA225" s="93"/>
      <c r="AB225" s="93"/>
      <c r="AC225" s="93"/>
      <c r="AD225" s="93"/>
      <c r="AE225" s="93"/>
      <c r="AF225" s="93"/>
      <c r="AG225" s="93"/>
      <c r="AH225" s="93"/>
      <c r="AI225" s="93"/>
      <c r="AJ225" s="93"/>
      <c r="AK225" s="93"/>
      <c r="AL225" s="93"/>
      <c r="AM225" s="93"/>
      <c r="AN225" s="93"/>
    </row>
    <row r="226" spans="1:40" x14ac:dyDescent="0.25">
      <c r="A226" s="93"/>
      <c r="B226" s="93"/>
      <c r="C226" s="93"/>
      <c r="D226" s="93"/>
      <c r="E226" s="93"/>
      <c r="F226" s="93"/>
      <c r="G226" s="93"/>
      <c r="H226" s="93"/>
      <c r="I226" s="93"/>
      <c r="J226" s="93"/>
      <c r="K226" s="93"/>
      <c r="L226" s="93"/>
      <c r="M226" s="93"/>
      <c r="N226" s="93"/>
      <c r="O226" s="93"/>
      <c r="P226" s="93"/>
      <c r="Q226" s="93"/>
      <c r="R226" s="93"/>
      <c r="S226" s="93"/>
      <c r="T226" s="93"/>
      <c r="U226" s="93"/>
      <c r="V226" s="93"/>
      <c r="W226" s="93"/>
      <c r="X226" s="93"/>
      <c r="Y226" s="93"/>
      <c r="Z226" s="93"/>
      <c r="AA226" s="93"/>
      <c r="AB226" s="93"/>
      <c r="AC226" s="93"/>
      <c r="AD226" s="93"/>
      <c r="AE226" s="93"/>
      <c r="AF226" s="93"/>
      <c r="AG226" s="93"/>
      <c r="AH226" s="93"/>
      <c r="AI226" s="93"/>
      <c r="AJ226" s="93"/>
      <c r="AK226" s="93"/>
      <c r="AL226" s="93"/>
      <c r="AM226" s="93"/>
      <c r="AN226" s="93"/>
    </row>
    <row r="227" spans="1:40" x14ac:dyDescent="0.25">
      <c r="A227" s="93"/>
      <c r="B227" s="93"/>
      <c r="C227" s="93"/>
      <c r="D227" s="93"/>
      <c r="E227" s="93"/>
      <c r="F227" s="93"/>
      <c r="G227" s="93"/>
      <c r="H227" s="93"/>
      <c r="I227" s="93"/>
      <c r="J227" s="93"/>
      <c r="K227" s="93"/>
      <c r="L227" s="93"/>
      <c r="M227" s="93"/>
      <c r="N227" s="93"/>
      <c r="O227" s="93"/>
      <c r="P227" s="93"/>
      <c r="Q227" s="93"/>
      <c r="R227" s="93"/>
      <c r="S227" s="93"/>
      <c r="T227" s="93"/>
      <c r="U227" s="93"/>
      <c r="V227" s="93"/>
      <c r="W227" s="93"/>
      <c r="X227" s="93"/>
      <c r="Y227" s="93"/>
      <c r="Z227" s="93"/>
      <c r="AA227" s="93"/>
      <c r="AB227" s="93"/>
      <c r="AC227" s="93"/>
      <c r="AD227" s="93"/>
      <c r="AE227" s="93"/>
      <c r="AF227" s="93"/>
      <c r="AG227" s="93"/>
      <c r="AH227" s="93"/>
      <c r="AI227" s="93"/>
      <c r="AJ227" s="93"/>
      <c r="AK227" s="93"/>
      <c r="AL227" s="93"/>
      <c r="AM227" s="93"/>
      <c r="AN227" s="93"/>
    </row>
    <row r="228" spans="1:40" x14ac:dyDescent="0.25">
      <c r="A228" s="93"/>
      <c r="B228" s="93"/>
      <c r="C228" s="93"/>
      <c r="D228" s="93"/>
      <c r="E228" s="93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93"/>
      <c r="Q228" s="93"/>
      <c r="R228" s="93"/>
      <c r="S228" s="93"/>
      <c r="T228" s="93"/>
      <c r="U228" s="93"/>
      <c r="V228" s="93"/>
      <c r="W228" s="93"/>
      <c r="X228" s="93"/>
      <c r="Y228" s="93"/>
      <c r="Z228" s="93"/>
      <c r="AA228" s="93"/>
      <c r="AB228" s="93"/>
      <c r="AC228" s="93"/>
      <c r="AD228" s="93"/>
      <c r="AE228" s="93"/>
      <c r="AF228" s="93"/>
      <c r="AG228" s="93"/>
      <c r="AH228" s="93"/>
      <c r="AI228" s="93"/>
      <c r="AJ228" s="93"/>
      <c r="AK228" s="93"/>
      <c r="AL228" s="93"/>
      <c r="AM228" s="93"/>
      <c r="AN228" s="93"/>
    </row>
    <row r="229" spans="1:40" x14ac:dyDescent="0.25">
      <c r="A229" s="93"/>
      <c r="B229" s="93"/>
      <c r="C229" s="93"/>
      <c r="D229" s="93"/>
      <c r="E229" s="93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3"/>
      <c r="Q229" s="93"/>
      <c r="R229" s="93"/>
      <c r="S229" s="93"/>
      <c r="T229" s="93"/>
      <c r="U229" s="93"/>
      <c r="V229" s="93"/>
      <c r="W229" s="93"/>
      <c r="X229" s="93"/>
      <c r="Y229" s="93"/>
      <c r="Z229" s="93"/>
      <c r="AA229" s="93"/>
      <c r="AB229" s="93"/>
      <c r="AC229" s="93"/>
      <c r="AD229" s="93"/>
      <c r="AE229" s="93"/>
      <c r="AF229" s="93"/>
      <c r="AG229" s="93"/>
      <c r="AH229" s="93"/>
      <c r="AI229" s="93"/>
      <c r="AJ229" s="93"/>
      <c r="AK229" s="93"/>
      <c r="AL229" s="93"/>
      <c r="AM229" s="93"/>
      <c r="AN229" s="93"/>
    </row>
    <row r="230" spans="1:40" x14ac:dyDescent="0.25">
      <c r="A230" s="93"/>
      <c r="B230" s="93"/>
      <c r="C230" s="93"/>
      <c r="D230" s="93"/>
      <c r="E230" s="93"/>
      <c r="F230" s="93"/>
      <c r="G230" s="93"/>
      <c r="H230" s="93"/>
      <c r="I230" s="93"/>
      <c r="J230" s="93"/>
      <c r="K230" s="93"/>
      <c r="L230" s="93"/>
      <c r="M230" s="93"/>
      <c r="N230" s="93"/>
      <c r="O230" s="93"/>
      <c r="P230" s="93"/>
      <c r="Q230" s="93"/>
      <c r="R230" s="93"/>
      <c r="S230" s="93"/>
      <c r="T230" s="93"/>
      <c r="U230" s="93"/>
      <c r="V230" s="93"/>
      <c r="W230" s="93"/>
      <c r="X230" s="93"/>
      <c r="Y230" s="93"/>
      <c r="Z230" s="93"/>
      <c r="AA230" s="93"/>
      <c r="AB230" s="93"/>
      <c r="AC230" s="93"/>
      <c r="AD230" s="93"/>
      <c r="AE230" s="93"/>
      <c r="AF230" s="93"/>
      <c r="AG230" s="93"/>
      <c r="AH230" s="93"/>
      <c r="AI230" s="93"/>
      <c r="AJ230" s="93"/>
      <c r="AK230" s="93"/>
      <c r="AL230" s="93"/>
      <c r="AM230" s="93"/>
      <c r="AN230" s="93"/>
    </row>
    <row r="231" spans="1:40" x14ac:dyDescent="0.25">
      <c r="A231" s="93"/>
      <c r="B231" s="93"/>
      <c r="C231" s="93"/>
      <c r="D231" s="93"/>
      <c r="E231" s="93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3"/>
      <c r="Q231" s="93"/>
      <c r="R231" s="93"/>
      <c r="S231" s="93"/>
      <c r="T231" s="93"/>
      <c r="U231" s="93"/>
      <c r="V231" s="93"/>
      <c r="W231" s="93"/>
      <c r="X231" s="93"/>
      <c r="Y231" s="93"/>
      <c r="Z231" s="93"/>
      <c r="AA231" s="93"/>
      <c r="AB231" s="93"/>
      <c r="AC231" s="93"/>
      <c r="AD231" s="93"/>
      <c r="AE231" s="93"/>
      <c r="AF231" s="93"/>
      <c r="AG231" s="93"/>
      <c r="AH231" s="93"/>
      <c r="AI231" s="93"/>
      <c r="AJ231" s="93"/>
      <c r="AK231" s="93"/>
      <c r="AL231" s="93"/>
      <c r="AM231" s="93"/>
      <c r="AN231" s="93"/>
    </row>
    <row r="232" spans="1:40" x14ac:dyDescent="0.25">
      <c r="A232" s="93"/>
      <c r="B232" s="93"/>
      <c r="C232" s="93"/>
      <c r="D232" s="93"/>
      <c r="E232" s="93"/>
      <c r="F232" s="93"/>
      <c r="G232" s="93"/>
      <c r="H232" s="93"/>
      <c r="I232" s="93"/>
      <c r="J232" s="93"/>
      <c r="K232" s="93"/>
      <c r="L232" s="93"/>
      <c r="M232" s="93"/>
      <c r="N232" s="93"/>
      <c r="O232" s="93"/>
      <c r="P232" s="93"/>
      <c r="Q232" s="93"/>
      <c r="R232" s="93"/>
      <c r="S232" s="93"/>
      <c r="T232" s="93"/>
      <c r="U232" s="93"/>
      <c r="V232" s="93"/>
      <c r="W232" s="93"/>
      <c r="X232" s="93"/>
      <c r="Y232" s="93"/>
      <c r="Z232" s="93"/>
      <c r="AA232" s="93"/>
      <c r="AB232" s="93"/>
      <c r="AC232" s="93"/>
      <c r="AD232" s="93"/>
      <c r="AE232" s="93"/>
      <c r="AF232" s="93"/>
      <c r="AG232" s="93"/>
      <c r="AH232" s="93"/>
      <c r="AI232" s="93"/>
      <c r="AJ232" s="93"/>
      <c r="AK232" s="93"/>
      <c r="AL232" s="93"/>
      <c r="AM232" s="93"/>
      <c r="AN232" s="93"/>
    </row>
    <row r="233" spans="1:40" x14ac:dyDescent="0.25">
      <c r="A233" s="93"/>
      <c r="B233" s="93"/>
      <c r="C233" s="93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  <c r="AF233" s="93"/>
      <c r="AG233" s="93"/>
      <c r="AH233" s="93"/>
      <c r="AI233" s="93"/>
      <c r="AJ233" s="93"/>
      <c r="AK233" s="93"/>
      <c r="AL233" s="93"/>
      <c r="AM233" s="93"/>
      <c r="AN233" s="93"/>
    </row>
    <row r="234" spans="1:40" x14ac:dyDescent="0.25">
      <c r="A234" s="93"/>
      <c r="B234" s="93"/>
      <c r="C234" s="93"/>
      <c r="D234" s="93"/>
      <c r="E234" s="93"/>
      <c r="F234" s="93"/>
      <c r="G234" s="93"/>
      <c r="H234" s="93"/>
      <c r="I234" s="93"/>
      <c r="J234" s="93"/>
      <c r="K234" s="93"/>
      <c r="L234" s="93"/>
      <c r="M234" s="93"/>
      <c r="N234" s="93"/>
      <c r="O234" s="93"/>
      <c r="P234" s="93"/>
      <c r="Q234" s="93"/>
      <c r="R234" s="93"/>
      <c r="S234" s="93"/>
      <c r="T234" s="93"/>
      <c r="U234" s="93"/>
      <c r="V234" s="93"/>
      <c r="W234" s="93"/>
      <c r="X234" s="93"/>
      <c r="Y234" s="93"/>
      <c r="Z234" s="93"/>
      <c r="AA234" s="93"/>
      <c r="AB234" s="93"/>
      <c r="AC234" s="93"/>
      <c r="AD234" s="93"/>
      <c r="AE234" s="93"/>
      <c r="AF234" s="93"/>
      <c r="AG234" s="93"/>
      <c r="AH234" s="93"/>
      <c r="AI234" s="93"/>
      <c r="AJ234" s="93"/>
      <c r="AK234" s="93"/>
      <c r="AL234" s="93"/>
      <c r="AM234" s="93"/>
      <c r="AN234" s="93"/>
    </row>
    <row r="235" spans="1:40" x14ac:dyDescent="0.25">
      <c r="A235" s="93"/>
      <c r="B235" s="93"/>
      <c r="C235" s="93"/>
      <c r="D235" s="93"/>
      <c r="E235" s="93"/>
      <c r="F235" s="93"/>
      <c r="G235" s="93"/>
      <c r="H235" s="93"/>
      <c r="I235" s="93"/>
      <c r="J235" s="93"/>
      <c r="K235" s="93"/>
      <c r="L235" s="93"/>
      <c r="M235" s="93"/>
      <c r="N235" s="93"/>
      <c r="O235" s="93"/>
      <c r="P235" s="93"/>
      <c r="Q235" s="93"/>
      <c r="R235" s="93"/>
      <c r="S235" s="93"/>
      <c r="T235" s="93"/>
      <c r="U235" s="93"/>
      <c r="V235" s="93"/>
      <c r="W235" s="93"/>
      <c r="X235" s="93"/>
      <c r="Y235" s="93"/>
      <c r="Z235" s="93"/>
      <c r="AA235" s="93"/>
      <c r="AB235" s="93"/>
      <c r="AC235" s="93"/>
      <c r="AD235" s="93"/>
      <c r="AE235" s="93"/>
      <c r="AF235" s="93"/>
      <c r="AG235" s="93"/>
      <c r="AH235" s="93"/>
      <c r="AI235" s="93"/>
      <c r="AJ235" s="93"/>
      <c r="AK235" s="93"/>
      <c r="AL235" s="93"/>
      <c r="AM235" s="93"/>
      <c r="AN235" s="93"/>
    </row>
    <row r="236" spans="1:40" x14ac:dyDescent="0.25">
      <c r="A236" s="93"/>
      <c r="B236" s="93"/>
      <c r="C236" s="93"/>
      <c r="D236" s="93"/>
      <c r="E236" s="93"/>
      <c r="F236" s="93"/>
      <c r="G236" s="93"/>
      <c r="H236" s="93"/>
      <c r="I236" s="93"/>
      <c r="J236" s="93"/>
      <c r="K236" s="93"/>
      <c r="L236" s="93"/>
      <c r="M236" s="93"/>
      <c r="N236" s="93"/>
      <c r="O236" s="93"/>
      <c r="P236" s="93"/>
      <c r="Q236" s="93"/>
      <c r="R236" s="93"/>
      <c r="S236" s="93"/>
      <c r="T236" s="93"/>
      <c r="U236" s="93"/>
      <c r="V236" s="93"/>
      <c r="W236" s="93"/>
      <c r="X236" s="93"/>
      <c r="Y236" s="93"/>
      <c r="Z236" s="93"/>
      <c r="AA236" s="93"/>
      <c r="AB236" s="93"/>
      <c r="AC236" s="93"/>
      <c r="AD236" s="93"/>
      <c r="AE236" s="93"/>
      <c r="AF236" s="93"/>
      <c r="AG236" s="93"/>
      <c r="AH236" s="93"/>
      <c r="AI236" s="93"/>
      <c r="AJ236" s="93"/>
      <c r="AK236" s="93"/>
      <c r="AL236" s="93"/>
      <c r="AM236" s="93"/>
      <c r="AN236" s="93"/>
    </row>
    <row r="237" spans="1:40" x14ac:dyDescent="0.25">
      <c r="A237" s="93"/>
      <c r="B237" s="93"/>
      <c r="C237" s="93"/>
      <c r="D237" s="93"/>
      <c r="E237" s="93"/>
      <c r="F237" s="93"/>
      <c r="G237" s="93"/>
      <c r="H237" s="93"/>
      <c r="I237" s="93"/>
      <c r="J237" s="93"/>
      <c r="K237" s="93"/>
      <c r="L237" s="93"/>
      <c r="M237" s="93"/>
      <c r="N237" s="93"/>
      <c r="O237" s="93"/>
      <c r="P237" s="93"/>
      <c r="Q237" s="93"/>
      <c r="R237" s="93"/>
      <c r="S237" s="93"/>
      <c r="T237" s="93"/>
      <c r="U237" s="93"/>
      <c r="V237" s="93"/>
      <c r="W237" s="93"/>
      <c r="X237" s="93"/>
      <c r="Y237" s="93"/>
      <c r="Z237" s="93"/>
      <c r="AA237" s="93"/>
      <c r="AB237" s="93"/>
      <c r="AC237" s="93"/>
      <c r="AD237" s="93"/>
      <c r="AE237" s="93"/>
      <c r="AF237" s="93"/>
      <c r="AG237" s="93"/>
      <c r="AH237" s="93"/>
      <c r="AI237" s="93"/>
      <c r="AJ237" s="93"/>
      <c r="AK237" s="93"/>
      <c r="AL237" s="93"/>
      <c r="AM237" s="93"/>
      <c r="AN237" s="93"/>
    </row>
    <row r="238" spans="1:40" x14ac:dyDescent="0.25">
      <c r="A238" s="93"/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O238" s="93"/>
      <c r="P238" s="93"/>
      <c r="Q238" s="93"/>
      <c r="R238" s="93"/>
      <c r="S238" s="93"/>
      <c r="T238" s="93"/>
      <c r="U238" s="93"/>
      <c r="V238" s="93"/>
      <c r="W238" s="93"/>
      <c r="X238" s="93"/>
      <c r="Y238" s="93"/>
      <c r="Z238" s="93"/>
      <c r="AA238" s="93"/>
      <c r="AB238" s="93"/>
      <c r="AC238" s="93"/>
      <c r="AD238" s="93"/>
      <c r="AE238" s="93"/>
      <c r="AF238" s="93"/>
      <c r="AG238" s="93"/>
      <c r="AH238" s="93"/>
      <c r="AI238" s="93"/>
      <c r="AJ238" s="93"/>
      <c r="AK238" s="93"/>
      <c r="AL238" s="93"/>
      <c r="AM238" s="93"/>
      <c r="AN238" s="93"/>
    </row>
    <row r="239" spans="1:40" x14ac:dyDescent="0.25">
      <c r="A239" s="93"/>
      <c r="B239" s="93"/>
      <c r="C239" s="93"/>
      <c r="D239" s="93"/>
      <c r="E239" s="93"/>
      <c r="F239" s="93"/>
      <c r="G239" s="93"/>
      <c r="H239" s="93"/>
      <c r="I239" s="93"/>
      <c r="J239" s="93"/>
      <c r="K239" s="93"/>
      <c r="L239" s="93"/>
      <c r="M239" s="93"/>
      <c r="N239" s="93"/>
      <c r="O239" s="93"/>
      <c r="P239" s="93"/>
      <c r="Q239" s="93"/>
      <c r="R239" s="93"/>
      <c r="S239" s="93"/>
      <c r="T239" s="93"/>
      <c r="U239" s="93"/>
      <c r="V239" s="93"/>
      <c r="W239" s="93"/>
      <c r="X239" s="93"/>
      <c r="Y239" s="93"/>
      <c r="Z239" s="93"/>
      <c r="AA239" s="93"/>
      <c r="AB239" s="93"/>
      <c r="AC239" s="93"/>
      <c r="AD239" s="93"/>
      <c r="AE239" s="93"/>
      <c r="AF239" s="93"/>
      <c r="AG239" s="93"/>
      <c r="AH239" s="93"/>
      <c r="AI239" s="93"/>
      <c r="AJ239" s="93"/>
      <c r="AK239" s="93"/>
      <c r="AL239" s="93"/>
      <c r="AM239" s="93"/>
      <c r="AN239" s="93"/>
    </row>
    <row r="240" spans="1:40" x14ac:dyDescent="0.25">
      <c r="A240" s="93"/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3"/>
      <c r="O240" s="93"/>
      <c r="P240" s="93"/>
      <c r="Q240" s="93"/>
      <c r="R240" s="93"/>
      <c r="S240" s="93"/>
      <c r="T240" s="93"/>
      <c r="U240" s="93"/>
      <c r="V240" s="93"/>
      <c r="W240" s="93"/>
      <c r="X240" s="93"/>
      <c r="Y240" s="93"/>
      <c r="Z240" s="93"/>
      <c r="AA240" s="93"/>
      <c r="AB240" s="93"/>
      <c r="AC240" s="93"/>
      <c r="AD240" s="93"/>
      <c r="AE240" s="93"/>
      <c r="AF240" s="93"/>
      <c r="AG240" s="93"/>
      <c r="AH240" s="93"/>
      <c r="AI240" s="93"/>
      <c r="AJ240" s="93"/>
      <c r="AK240" s="93"/>
      <c r="AL240" s="93"/>
      <c r="AM240" s="93"/>
      <c r="AN240" s="93"/>
    </row>
    <row r="241" spans="1:40" x14ac:dyDescent="0.25">
      <c r="A241" s="93"/>
      <c r="B241" s="93"/>
      <c r="C241" s="93"/>
      <c r="D241" s="93"/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93"/>
      <c r="Q241" s="93"/>
      <c r="R241" s="93"/>
      <c r="S241" s="93"/>
      <c r="T241" s="93"/>
      <c r="U241" s="93"/>
      <c r="V241" s="93"/>
      <c r="W241" s="93"/>
      <c r="X241" s="93"/>
      <c r="Y241" s="93"/>
      <c r="Z241" s="93"/>
      <c r="AA241" s="93"/>
      <c r="AB241" s="93"/>
      <c r="AC241" s="93"/>
      <c r="AD241" s="93"/>
      <c r="AE241" s="93"/>
      <c r="AF241" s="93"/>
      <c r="AG241" s="93"/>
      <c r="AH241" s="93"/>
      <c r="AI241" s="93"/>
      <c r="AJ241" s="93"/>
      <c r="AK241" s="93"/>
      <c r="AL241" s="93"/>
      <c r="AM241" s="93"/>
      <c r="AN241" s="93"/>
    </row>
    <row r="242" spans="1:40" x14ac:dyDescent="0.25">
      <c r="A242" s="93"/>
      <c r="B242" s="93"/>
      <c r="C242" s="93"/>
      <c r="D242" s="93"/>
      <c r="E242" s="93"/>
      <c r="F242" s="93"/>
      <c r="G242" s="93"/>
      <c r="H242" s="93"/>
      <c r="I242" s="93"/>
      <c r="J242" s="93"/>
      <c r="K242" s="93"/>
      <c r="L242" s="93"/>
      <c r="M242" s="93"/>
      <c r="N242" s="93"/>
      <c r="O242" s="93"/>
      <c r="P242" s="93"/>
      <c r="Q242" s="93"/>
      <c r="R242" s="93"/>
      <c r="S242" s="93"/>
      <c r="T242" s="93"/>
      <c r="U242" s="93"/>
      <c r="V242" s="93"/>
      <c r="W242" s="93"/>
      <c r="X242" s="93"/>
      <c r="Y242" s="93"/>
      <c r="Z242" s="93"/>
      <c r="AA242" s="93"/>
      <c r="AB242" s="93"/>
      <c r="AC242" s="93"/>
      <c r="AD242" s="93"/>
      <c r="AE242" s="93"/>
      <c r="AF242" s="93"/>
      <c r="AG242" s="93"/>
      <c r="AH242" s="93"/>
      <c r="AI242" s="93"/>
      <c r="AJ242" s="93"/>
      <c r="AK242" s="93"/>
      <c r="AL242" s="93"/>
      <c r="AM242" s="93"/>
      <c r="AN242" s="93"/>
    </row>
    <row r="243" spans="1:40" x14ac:dyDescent="0.25">
      <c r="A243" s="93"/>
      <c r="B243" s="93"/>
      <c r="C243" s="93"/>
      <c r="D243" s="93"/>
      <c r="E243" s="93"/>
      <c r="F243" s="93"/>
      <c r="G243" s="93"/>
      <c r="H243" s="93"/>
      <c r="I243" s="93"/>
      <c r="J243" s="93"/>
      <c r="K243" s="93"/>
      <c r="L243" s="93"/>
      <c r="M243" s="93"/>
      <c r="N243" s="93"/>
      <c r="O243" s="93"/>
      <c r="P243" s="93"/>
      <c r="Q243" s="93"/>
      <c r="R243" s="93"/>
      <c r="S243" s="93"/>
      <c r="T243" s="93"/>
      <c r="U243" s="93"/>
      <c r="V243" s="93"/>
      <c r="W243" s="93"/>
      <c r="X243" s="93"/>
      <c r="Y243" s="93"/>
      <c r="Z243" s="93"/>
      <c r="AA243" s="93"/>
      <c r="AB243" s="93"/>
      <c r="AC243" s="93"/>
      <c r="AD243" s="93"/>
      <c r="AE243" s="93"/>
      <c r="AF243" s="93"/>
      <c r="AG243" s="93"/>
      <c r="AH243" s="93"/>
      <c r="AI243" s="93"/>
      <c r="AJ243" s="93"/>
      <c r="AK243" s="93"/>
      <c r="AL243" s="93"/>
      <c r="AM243" s="93"/>
      <c r="AN243" s="93"/>
    </row>
    <row r="244" spans="1:40" x14ac:dyDescent="0.25">
      <c r="A244" s="93"/>
      <c r="B244" s="93"/>
      <c r="C244" s="93"/>
      <c r="D244" s="93"/>
      <c r="E244" s="93"/>
      <c r="F244" s="93"/>
      <c r="G244" s="93"/>
      <c r="H244" s="93"/>
      <c r="I244" s="93"/>
      <c r="J244" s="93"/>
      <c r="K244" s="93"/>
      <c r="L244" s="93"/>
      <c r="M244" s="93"/>
      <c r="N244" s="93"/>
      <c r="O244" s="93"/>
      <c r="P244" s="93"/>
      <c r="Q244" s="93"/>
      <c r="R244" s="93"/>
      <c r="S244" s="93"/>
      <c r="T244" s="93"/>
      <c r="U244" s="93"/>
      <c r="V244" s="93"/>
      <c r="W244" s="93"/>
      <c r="X244" s="93"/>
      <c r="Y244" s="93"/>
      <c r="Z244" s="93"/>
      <c r="AA244" s="93"/>
      <c r="AB244" s="93"/>
      <c r="AC244" s="93"/>
      <c r="AD244" s="93"/>
      <c r="AE244" s="93"/>
      <c r="AF244" s="93"/>
      <c r="AG244" s="93"/>
      <c r="AH244" s="93"/>
      <c r="AI244" s="93"/>
      <c r="AJ244" s="93"/>
      <c r="AK244" s="93"/>
      <c r="AL244" s="93"/>
      <c r="AM244" s="93"/>
      <c r="AN244" s="93"/>
    </row>
    <row r="245" spans="1:40" x14ac:dyDescent="0.25">
      <c r="A245" s="93"/>
      <c r="B245" s="93"/>
      <c r="C245" s="93"/>
      <c r="D245" s="93"/>
      <c r="E245" s="93"/>
      <c r="F245" s="93"/>
      <c r="G245" s="93"/>
      <c r="H245" s="93"/>
      <c r="I245" s="93"/>
      <c r="J245" s="93"/>
      <c r="K245" s="93"/>
      <c r="L245" s="93"/>
      <c r="M245" s="93"/>
      <c r="N245" s="93"/>
      <c r="O245" s="93"/>
      <c r="P245" s="93"/>
      <c r="Q245" s="93"/>
      <c r="R245" s="93"/>
      <c r="S245" s="93"/>
      <c r="T245" s="93"/>
      <c r="U245" s="93"/>
      <c r="V245" s="93"/>
      <c r="W245" s="93"/>
      <c r="X245" s="93"/>
      <c r="Y245" s="93"/>
      <c r="Z245" s="93"/>
      <c r="AA245" s="93"/>
      <c r="AB245" s="93"/>
      <c r="AC245" s="93"/>
      <c r="AD245" s="93"/>
      <c r="AE245" s="93"/>
      <c r="AF245" s="93"/>
      <c r="AG245" s="93"/>
      <c r="AH245" s="93"/>
      <c r="AI245" s="93"/>
      <c r="AJ245" s="93"/>
      <c r="AK245" s="93"/>
      <c r="AL245" s="93"/>
      <c r="AM245" s="93"/>
      <c r="AN245" s="93"/>
    </row>
    <row r="246" spans="1:40" x14ac:dyDescent="0.25">
      <c r="A246" s="93"/>
      <c r="B246" s="93"/>
      <c r="C246" s="93"/>
      <c r="D246" s="93"/>
      <c r="E246" s="93"/>
      <c r="F246" s="93"/>
      <c r="G246" s="93"/>
      <c r="H246" s="93"/>
      <c r="I246" s="93"/>
      <c r="J246" s="93"/>
      <c r="K246" s="93"/>
      <c r="L246" s="93"/>
      <c r="M246" s="93"/>
      <c r="N246" s="93"/>
      <c r="O246" s="93"/>
      <c r="P246" s="93"/>
      <c r="Q246" s="93"/>
      <c r="R246" s="93"/>
      <c r="S246" s="93"/>
      <c r="T246" s="93"/>
      <c r="U246" s="93"/>
      <c r="V246" s="93"/>
      <c r="W246" s="93"/>
      <c r="X246" s="93"/>
      <c r="Y246" s="93"/>
      <c r="Z246" s="93"/>
      <c r="AA246" s="93"/>
      <c r="AB246" s="93"/>
      <c r="AC246" s="93"/>
      <c r="AD246" s="93"/>
      <c r="AE246" s="93"/>
      <c r="AF246" s="93"/>
      <c r="AG246" s="93"/>
      <c r="AH246" s="93"/>
      <c r="AI246" s="93"/>
      <c r="AJ246" s="93"/>
      <c r="AK246" s="93"/>
      <c r="AL246" s="93"/>
      <c r="AM246" s="93"/>
      <c r="AN246" s="93"/>
    </row>
    <row r="247" spans="1:40" x14ac:dyDescent="0.25">
      <c r="A247" s="93"/>
      <c r="B247" s="93"/>
      <c r="C247" s="93"/>
      <c r="D247" s="93"/>
      <c r="E247" s="93"/>
      <c r="F247" s="93"/>
      <c r="G247" s="93"/>
      <c r="H247" s="93"/>
      <c r="I247" s="93"/>
      <c r="J247" s="93"/>
      <c r="K247" s="93"/>
      <c r="L247" s="93"/>
      <c r="M247" s="93"/>
      <c r="N247" s="93"/>
      <c r="O247" s="93"/>
      <c r="P247" s="93"/>
      <c r="Q247" s="93"/>
      <c r="R247" s="93"/>
      <c r="S247" s="93"/>
      <c r="T247" s="93"/>
      <c r="U247" s="93"/>
      <c r="V247" s="93"/>
      <c r="W247" s="93"/>
      <c r="X247" s="93"/>
      <c r="Y247" s="93"/>
      <c r="Z247" s="93"/>
      <c r="AA247" s="93"/>
      <c r="AB247" s="93"/>
      <c r="AC247" s="93"/>
      <c r="AD247" s="93"/>
      <c r="AE247" s="93"/>
      <c r="AF247" s="93"/>
      <c r="AG247" s="93"/>
      <c r="AH247" s="93"/>
      <c r="AI247" s="93"/>
      <c r="AJ247" s="93"/>
      <c r="AK247" s="93"/>
      <c r="AL247" s="93"/>
      <c r="AM247" s="93"/>
      <c r="AN247" s="93"/>
    </row>
    <row r="248" spans="1:40" x14ac:dyDescent="0.25">
      <c r="G248" s="93"/>
      <c r="H248" s="93"/>
      <c r="I248" s="93"/>
      <c r="J248" s="93"/>
      <c r="K248" s="93"/>
      <c r="L248" s="93"/>
      <c r="M248" s="93"/>
      <c r="N248" s="93"/>
      <c r="O248" s="93"/>
      <c r="P248" s="93"/>
      <c r="Q248" s="93"/>
      <c r="R248" s="93"/>
      <c r="S248" s="93"/>
      <c r="T248" s="93"/>
      <c r="U248" s="93"/>
      <c r="V248" s="93"/>
      <c r="W248" s="93"/>
      <c r="X248" s="93"/>
      <c r="Y248" s="93"/>
      <c r="Z248" s="93"/>
      <c r="AA248" s="93"/>
      <c r="AB248" s="93"/>
      <c r="AC248" s="93"/>
      <c r="AD248" s="93"/>
      <c r="AE248" s="93"/>
      <c r="AF248" s="93"/>
      <c r="AG248" s="93"/>
      <c r="AH248" s="93"/>
      <c r="AI248" s="93"/>
      <c r="AJ248" s="93"/>
      <c r="AK248" s="93"/>
      <c r="AL248" s="93"/>
      <c r="AM248" s="93"/>
      <c r="AN248" s="93"/>
    </row>
    <row r="249" spans="1:40" x14ac:dyDescent="0.25">
      <c r="G249" s="93"/>
      <c r="H249" s="93"/>
      <c r="I249" s="93"/>
      <c r="J249" s="93"/>
      <c r="K249" s="93"/>
      <c r="L249" s="93"/>
      <c r="M249" s="93"/>
      <c r="N249" s="93"/>
      <c r="O249" s="93"/>
      <c r="P249" s="93"/>
      <c r="Q249" s="93"/>
      <c r="R249" s="93"/>
      <c r="S249" s="93"/>
      <c r="T249" s="93"/>
      <c r="U249" s="93"/>
      <c r="V249" s="93"/>
      <c r="W249" s="93"/>
      <c r="X249" s="93"/>
      <c r="Y249" s="93"/>
      <c r="Z249" s="93"/>
      <c r="AA249" s="93"/>
      <c r="AB249" s="93"/>
      <c r="AC249" s="93"/>
      <c r="AD249" s="93"/>
      <c r="AE249" s="93"/>
      <c r="AF249" s="93"/>
      <c r="AG249" s="93"/>
      <c r="AH249" s="93"/>
      <c r="AI249" s="93"/>
      <c r="AJ249" s="93"/>
      <c r="AK249" s="93"/>
      <c r="AL249" s="93"/>
      <c r="AM249" s="93"/>
      <c r="AN249" s="93"/>
    </row>
    <row r="250" spans="1:40" x14ac:dyDescent="0.25">
      <c r="G250" s="93"/>
      <c r="H250" s="93"/>
      <c r="I250" s="93"/>
      <c r="J250" s="93"/>
      <c r="K250" s="93"/>
      <c r="L250" s="93"/>
      <c r="M250" s="93"/>
      <c r="N250" s="93"/>
      <c r="O250" s="93"/>
      <c r="P250" s="93"/>
      <c r="Q250" s="93"/>
      <c r="R250" s="93"/>
      <c r="S250" s="93"/>
      <c r="T250" s="93"/>
      <c r="U250" s="93"/>
      <c r="V250" s="93"/>
      <c r="W250" s="93"/>
      <c r="X250" s="93"/>
      <c r="Y250" s="93"/>
      <c r="Z250" s="93"/>
      <c r="AA250" s="93"/>
      <c r="AB250" s="93"/>
      <c r="AC250" s="93"/>
      <c r="AD250" s="93"/>
      <c r="AE250" s="93"/>
      <c r="AF250" s="93"/>
      <c r="AG250" s="93"/>
      <c r="AH250" s="93"/>
      <c r="AI250" s="93"/>
      <c r="AJ250" s="93"/>
      <c r="AK250" s="93"/>
      <c r="AL250" s="93"/>
      <c r="AM250" s="93"/>
      <c r="AN250" s="93"/>
    </row>
    <row r="251" spans="1:40" x14ac:dyDescent="0.25">
      <c r="G251" s="93"/>
      <c r="H251" s="93"/>
      <c r="I251" s="93"/>
      <c r="J251" s="93"/>
      <c r="K251" s="93"/>
      <c r="L251" s="93"/>
      <c r="M251" s="93"/>
      <c r="N251" s="93"/>
      <c r="O251" s="93"/>
      <c r="P251" s="93"/>
      <c r="Q251" s="93"/>
      <c r="R251" s="93"/>
      <c r="S251" s="93"/>
      <c r="T251" s="93"/>
      <c r="U251" s="93"/>
      <c r="V251" s="93"/>
      <c r="W251" s="93"/>
      <c r="X251" s="93"/>
      <c r="Y251" s="93"/>
      <c r="Z251" s="93"/>
      <c r="AA251" s="93"/>
      <c r="AB251" s="93"/>
      <c r="AC251" s="93"/>
      <c r="AD251" s="93"/>
      <c r="AE251" s="93"/>
      <c r="AF251" s="93"/>
      <c r="AG251" s="93"/>
      <c r="AH251" s="93"/>
      <c r="AI251" s="93"/>
      <c r="AJ251" s="93"/>
      <c r="AK251" s="93"/>
      <c r="AL251" s="93"/>
      <c r="AM251" s="93"/>
      <c r="AN251" s="93"/>
    </row>
    <row r="252" spans="1:40" x14ac:dyDescent="0.25">
      <c r="G252" s="93"/>
      <c r="H252" s="93"/>
      <c r="I252" s="93"/>
      <c r="J252" s="93"/>
      <c r="K252" s="93"/>
      <c r="L252" s="93"/>
      <c r="M252" s="93"/>
      <c r="N252" s="93"/>
      <c r="O252" s="93"/>
      <c r="P252" s="93"/>
      <c r="Q252" s="93"/>
      <c r="R252" s="93"/>
      <c r="S252" s="93"/>
      <c r="T252" s="93"/>
      <c r="U252" s="93"/>
      <c r="V252" s="93"/>
      <c r="W252" s="93"/>
      <c r="X252" s="93"/>
      <c r="Y252" s="93"/>
      <c r="Z252" s="93"/>
      <c r="AA252" s="93"/>
      <c r="AB252" s="93"/>
      <c r="AC252" s="93"/>
      <c r="AD252" s="93"/>
      <c r="AE252" s="93"/>
      <c r="AF252" s="93"/>
      <c r="AG252" s="93"/>
      <c r="AH252" s="93"/>
      <c r="AI252" s="93"/>
      <c r="AJ252" s="93"/>
      <c r="AK252" s="93"/>
      <c r="AL252" s="93"/>
      <c r="AM252" s="93"/>
      <c r="AN252" s="93"/>
    </row>
    <row r="253" spans="1:40" x14ac:dyDescent="0.25">
      <c r="G253" s="93"/>
      <c r="H253" s="93"/>
      <c r="I253" s="93"/>
      <c r="J253" s="93"/>
      <c r="K253" s="93"/>
      <c r="L253" s="93"/>
      <c r="M253" s="93"/>
      <c r="N253" s="93"/>
      <c r="O253" s="93"/>
      <c r="P253" s="93"/>
      <c r="Q253" s="93"/>
      <c r="R253" s="93"/>
      <c r="S253" s="93"/>
      <c r="T253" s="93"/>
      <c r="U253" s="93"/>
      <c r="V253" s="93"/>
      <c r="W253" s="93"/>
      <c r="X253" s="93"/>
      <c r="Y253" s="93"/>
      <c r="Z253" s="93"/>
      <c r="AA253" s="93"/>
      <c r="AB253" s="93"/>
      <c r="AC253" s="93"/>
      <c r="AD253" s="93"/>
      <c r="AE253" s="93"/>
      <c r="AF253" s="93"/>
      <c r="AG253" s="93"/>
      <c r="AH253" s="93"/>
      <c r="AI253" s="93"/>
      <c r="AJ253" s="93"/>
      <c r="AK253" s="93"/>
      <c r="AL253" s="93"/>
      <c r="AM253" s="93"/>
      <c r="AN253" s="93"/>
    </row>
    <row r="254" spans="1:40" x14ac:dyDescent="0.25">
      <c r="G254" s="93"/>
      <c r="H254" s="93"/>
      <c r="I254" s="93"/>
      <c r="J254" s="93"/>
      <c r="K254" s="93"/>
      <c r="L254" s="93"/>
      <c r="M254" s="93"/>
      <c r="N254" s="93"/>
      <c r="O254" s="93"/>
      <c r="P254" s="93"/>
      <c r="Q254" s="93"/>
      <c r="R254" s="93"/>
      <c r="S254" s="93"/>
      <c r="T254" s="93"/>
      <c r="U254" s="93"/>
      <c r="V254" s="93"/>
      <c r="W254" s="93"/>
      <c r="X254" s="93"/>
      <c r="Y254" s="93"/>
      <c r="Z254" s="93"/>
      <c r="AA254" s="93"/>
      <c r="AB254" s="93"/>
      <c r="AC254" s="93"/>
      <c r="AD254" s="93"/>
      <c r="AE254" s="93"/>
      <c r="AF254" s="93"/>
      <c r="AG254" s="93"/>
      <c r="AH254" s="93"/>
      <c r="AI254" s="93"/>
      <c r="AJ254" s="93"/>
      <c r="AK254" s="93"/>
      <c r="AL254" s="93"/>
      <c r="AM254" s="93"/>
      <c r="AN254" s="93"/>
    </row>
    <row r="255" spans="1:40" x14ac:dyDescent="0.25">
      <c r="G255" s="93"/>
      <c r="H255" s="93"/>
      <c r="I255" s="93"/>
      <c r="J255" s="93"/>
      <c r="K255" s="93"/>
      <c r="L255" s="93"/>
      <c r="M255" s="93"/>
      <c r="N255" s="93"/>
      <c r="O255" s="93"/>
      <c r="P255" s="93"/>
      <c r="Q255" s="93"/>
      <c r="R255" s="93"/>
      <c r="S255" s="93"/>
      <c r="T255" s="93"/>
      <c r="U255" s="93"/>
      <c r="V255" s="93"/>
      <c r="W255" s="93"/>
      <c r="X255" s="93"/>
      <c r="Y255" s="93"/>
      <c r="Z255" s="93"/>
      <c r="AA255" s="93"/>
      <c r="AB255" s="93"/>
      <c r="AC255" s="93"/>
      <c r="AD255" s="93"/>
      <c r="AE255" s="93"/>
      <c r="AF255" s="93"/>
      <c r="AG255" s="93"/>
      <c r="AH255" s="93"/>
      <c r="AI255" s="93"/>
      <c r="AJ255" s="93"/>
      <c r="AK255" s="93"/>
      <c r="AL255" s="93"/>
      <c r="AM255" s="93"/>
      <c r="AN255" s="93"/>
    </row>
    <row r="256" spans="1:40" x14ac:dyDescent="0.25">
      <c r="G256" s="93"/>
      <c r="H256" s="93"/>
      <c r="I256" s="93"/>
      <c r="J256" s="93"/>
      <c r="K256" s="93"/>
      <c r="L256" s="93"/>
      <c r="M256" s="93"/>
      <c r="N256" s="93"/>
      <c r="O256" s="93"/>
      <c r="P256" s="93"/>
      <c r="Q256" s="93"/>
      <c r="R256" s="93"/>
      <c r="S256" s="93"/>
      <c r="T256" s="93"/>
      <c r="U256" s="93"/>
      <c r="V256" s="93"/>
      <c r="W256" s="93"/>
      <c r="X256" s="93"/>
      <c r="Y256" s="93"/>
      <c r="Z256" s="93"/>
      <c r="AA256" s="93"/>
      <c r="AB256" s="93"/>
      <c r="AC256" s="93"/>
      <c r="AD256" s="93"/>
      <c r="AE256" s="93"/>
      <c r="AF256" s="93"/>
      <c r="AG256" s="93"/>
      <c r="AH256" s="93"/>
      <c r="AI256" s="93"/>
      <c r="AJ256" s="93"/>
      <c r="AK256" s="93"/>
      <c r="AL256" s="93"/>
      <c r="AM256" s="93"/>
      <c r="AN256" s="93"/>
    </row>
    <row r="257" spans="7:40" x14ac:dyDescent="0.25">
      <c r="G257" s="93"/>
      <c r="H257" s="93"/>
      <c r="I257" s="93"/>
      <c r="J257" s="93"/>
      <c r="K257" s="93"/>
      <c r="L257" s="93"/>
      <c r="M257" s="93"/>
      <c r="N257" s="93"/>
      <c r="O257" s="93"/>
      <c r="P257" s="93"/>
      <c r="Q257" s="93"/>
      <c r="R257" s="93"/>
      <c r="S257" s="93"/>
      <c r="T257" s="93"/>
      <c r="U257" s="93"/>
      <c r="V257" s="93"/>
      <c r="W257" s="93"/>
      <c r="X257" s="93"/>
      <c r="Y257" s="93"/>
      <c r="Z257" s="93"/>
      <c r="AA257" s="93"/>
      <c r="AB257" s="93"/>
      <c r="AC257" s="93"/>
      <c r="AD257" s="93"/>
      <c r="AE257" s="93"/>
      <c r="AF257" s="93"/>
      <c r="AG257" s="93"/>
      <c r="AH257" s="93"/>
      <c r="AI257" s="93"/>
      <c r="AJ257" s="93"/>
      <c r="AK257" s="93"/>
      <c r="AL257" s="93"/>
      <c r="AM257" s="93"/>
      <c r="AN257" s="93"/>
    </row>
    <row r="258" spans="7:40" x14ac:dyDescent="0.25">
      <c r="G258" s="93"/>
      <c r="H258" s="93"/>
      <c r="I258" s="93"/>
      <c r="J258" s="93"/>
      <c r="K258" s="93"/>
      <c r="L258" s="93"/>
      <c r="M258" s="93"/>
      <c r="N258" s="93"/>
      <c r="O258" s="93"/>
      <c r="P258" s="93"/>
      <c r="Q258" s="93"/>
      <c r="R258" s="93"/>
      <c r="S258" s="93"/>
      <c r="T258" s="93"/>
      <c r="U258" s="93"/>
      <c r="V258" s="93"/>
      <c r="W258" s="93"/>
      <c r="X258" s="93"/>
      <c r="Y258" s="93"/>
      <c r="Z258" s="93"/>
      <c r="AA258" s="93"/>
      <c r="AB258" s="93"/>
      <c r="AC258" s="93"/>
      <c r="AD258" s="93"/>
      <c r="AE258" s="93"/>
      <c r="AF258" s="93"/>
      <c r="AG258" s="93"/>
      <c r="AH258" s="93"/>
      <c r="AI258" s="93"/>
      <c r="AJ258" s="93"/>
      <c r="AK258" s="93"/>
      <c r="AL258" s="93"/>
      <c r="AM258" s="93"/>
      <c r="AN258" s="93"/>
    </row>
    <row r="259" spans="7:40" x14ac:dyDescent="0.25">
      <c r="G259" s="93"/>
      <c r="H259" s="93"/>
      <c r="I259" s="93"/>
      <c r="J259" s="93"/>
      <c r="K259" s="93"/>
      <c r="L259" s="93"/>
      <c r="M259" s="93"/>
      <c r="N259" s="93"/>
      <c r="O259" s="93"/>
      <c r="P259" s="93"/>
      <c r="Q259" s="93"/>
      <c r="R259" s="93"/>
      <c r="S259" s="93"/>
      <c r="T259" s="93"/>
      <c r="U259" s="93"/>
      <c r="V259" s="93"/>
      <c r="W259" s="93"/>
      <c r="X259" s="93"/>
      <c r="Y259" s="93"/>
      <c r="Z259" s="93"/>
      <c r="AA259" s="93"/>
      <c r="AB259" s="93"/>
      <c r="AC259" s="93"/>
      <c r="AD259" s="93"/>
      <c r="AE259" s="93"/>
      <c r="AF259" s="93"/>
      <c r="AG259" s="93"/>
      <c r="AH259" s="93"/>
      <c r="AI259" s="93"/>
      <c r="AJ259" s="93"/>
      <c r="AK259" s="93"/>
      <c r="AL259" s="93"/>
      <c r="AM259" s="93"/>
      <c r="AN259" s="93"/>
    </row>
    <row r="260" spans="7:40" x14ac:dyDescent="0.25">
      <c r="G260" s="93"/>
      <c r="H260" s="93"/>
      <c r="I260" s="93"/>
      <c r="J260" s="93"/>
      <c r="K260" s="93"/>
      <c r="L260" s="93"/>
      <c r="M260" s="93"/>
      <c r="N260" s="93"/>
      <c r="O260" s="93"/>
      <c r="P260" s="93"/>
      <c r="Q260" s="93"/>
      <c r="R260" s="93"/>
      <c r="S260" s="93"/>
      <c r="T260" s="93"/>
      <c r="U260" s="93"/>
      <c r="V260" s="93"/>
      <c r="W260" s="93"/>
      <c r="X260" s="93"/>
      <c r="Y260" s="93"/>
      <c r="Z260" s="93"/>
      <c r="AA260" s="93"/>
      <c r="AB260" s="93"/>
      <c r="AC260" s="93"/>
      <c r="AD260" s="93"/>
      <c r="AE260" s="93"/>
      <c r="AF260" s="93"/>
      <c r="AG260" s="93"/>
      <c r="AH260" s="93"/>
      <c r="AI260" s="93"/>
      <c r="AJ260" s="93"/>
      <c r="AK260" s="93"/>
      <c r="AL260" s="93"/>
      <c r="AM260" s="93"/>
      <c r="AN260" s="93"/>
    </row>
    <row r="261" spans="7:40" x14ac:dyDescent="0.25">
      <c r="G261" s="93"/>
      <c r="H261" s="93"/>
      <c r="I261" s="93"/>
      <c r="J261" s="93"/>
      <c r="K261" s="93"/>
      <c r="L261" s="93"/>
      <c r="M261" s="93"/>
      <c r="N261" s="93"/>
      <c r="O261" s="93"/>
      <c r="P261" s="93"/>
      <c r="Q261" s="93"/>
      <c r="R261" s="93"/>
      <c r="S261" s="93"/>
      <c r="T261" s="93"/>
      <c r="U261" s="93"/>
      <c r="V261" s="93"/>
      <c r="W261" s="93"/>
      <c r="X261" s="93"/>
      <c r="Y261" s="93"/>
      <c r="Z261" s="93"/>
      <c r="AA261" s="93"/>
      <c r="AB261" s="93"/>
      <c r="AC261" s="93"/>
      <c r="AD261" s="93"/>
      <c r="AE261" s="93"/>
      <c r="AF261" s="93"/>
      <c r="AG261" s="93"/>
      <c r="AH261" s="93"/>
      <c r="AI261" s="93"/>
      <c r="AJ261" s="93"/>
      <c r="AK261" s="93"/>
      <c r="AL261" s="93"/>
      <c r="AM261" s="93"/>
      <c r="AN261" s="93"/>
    </row>
    <row r="262" spans="7:40" x14ac:dyDescent="0.25">
      <c r="G262" s="93"/>
      <c r="H262" s="93"/>
      <c r="I262" s="93"/>
      <c r="J262" s="93"/>
      <c r="K262" s="93"/>
      <c r="L262" s="93"/>
      <c r="M262" s="93"/>
      <c r="N262" s="93"/>
      <c r="O262" s="93"/>
      <c r="P262" s="93"/>
      <c r="Q262" s="93"/>
      <c r="R262" s="93"/>
    </row>
    <row r="263" spans="7:40" x14ac:dyDescent="0.25">
      <c r="G263" s="93"/>
      <c r="H263" s="93"/>
      <c r="I263" s="93"/>
      <c r="J263" s="93"/>
      <c r="K263" s="93"/>
      <c r="L263" s="93"/>
      <c r="M263" s="93"/>
      <c r="N263" s="93"/>
      <c r="O263" s="93"/>
      <c r="P263" s="93"/>
      <c r="Q263" s="93"/>
      <c r="R263" s="93"/>
    </row>
    <row r="264" spans="7:40" x14ac:dyDescent="0.25">
      <c r="G264" s="93"/>
      <c r="H264" s="93"/>
      <c r="I264" s="93"/>
      <c r="J264" s="93"/>
      <c r="K264" s="93"/>
      <c r="L264" s="93"/>
      <c r="M264" s="93"/>
      <c r="N264" s="93"/>
      <c r="O264" s="93"/>
      <c r="P264" s="93"/>
      <c r="Q264" s="93"/>
      <c r="R264" s="93"/>
    </row>
    <row r="265" spans="7:40" x14ac:dyDescent="0.25">
      <c r="G265" s="93"/>
      <c r="H265" s="93"/>
      <c r="I265" s="93"/>
      <c r="J265" s="93"/>
      <c r="K265" s="93"/>
      <c r="L265" s="93"/>
      <c r="M265" s="93"/>
      <c r="N265" s="93"/>
      <c r="O265" s="93"/>
      <c r="P265" s="93"/>
      <c r="Q265" s="93"/>
      <c r="R265" s="93"/>
    </row>
    <row r="266" spans="7:40" x14ac:dyDescent="0.25">
      <c r="G266" s="93"/>
      <c r="H266" s="93"/>
      <c r="I266" s="93"/>
      <c r="J266" s="93"/>
      <c r="K266" s="93"/>
      <c r="L266" s="93"/>
      <c r="M266" s="93"/>
      <c r="N266" s="93"/>
      <c r="O266" s="93"/>
      <c r="P266" s="93"/>
      <c r="Q266" s="93"/>
      <c r="R266" s="93"/>
    </row>
    <row r="267" spans="7:40" x14ac:dyDescent="0.25">
      <c r="G267" s="93"/>
      <c r="H267" s="93"/>
      <c r="I267" s="93"/>
      <c r="J267" s="93"/>
      <c r="K267" s="93"/>
      <c r="L267" s="93"/>
      <c r="M267" s="93"/>
      <c r="N267" s="93"/>
      <c r="O267" s="93"/>
      <c r="P267" s="93"/>
      <c r="Q267" s="93"/>
      <c r="R267" s="93"/>
    </row>
    <row r="268" spans="7:40" x14ac:dyDescent="0.25">
      <c r="G268" s="93"/>
      <c r="H268" s="93"/>
      <c r="I268" s="93"/>
      <c r="J268" s="93"/>
      <c r="K268" s="93"/>
      <c r="L268" s="93"/>
      <c r="M268" s="93"/>
      <c r="N268" s="93"/>
      <c r="O268" s="93"/>
      <c r="P268" s="93"/>
      <c r="Q268" s="93"/>
      <c r="R268" s="93"/>
    </row>
    <row r="269" spans="7:40" x14ac:dyDescent="0.25">
      <c r="G269" s="93"/>
      <c r="H269" s="93"/>
      <c r="I269" s="93"/>
      <c r="J269" s="93"/>
      <c r="K269" s="93"/>
      <c r="L269" s="93"/>
      <c r="M269" s="93"/>
      <c r="N269" s="93"/>
      <c r="O269" s="93"/>
      <c r="P269" s="93"/>
      <c r="Q269" s="93"/>
      <c r="R269" s="93"/>
    </row>
    <row r="270" spans="7:40" x14ac:dyDescent="0.25">
      <c r="G270" s="93"/>
      <c r="H270" s="93"/>
      <c r="I270" s="93"/>
      <c r="J270" s="93"/>
      <c r="K270" s="93"/>
      <c r="L270" s="93"/>
      <c r="M270" s="93"/>
      <c r="N270" s="93"/>
      <c r="O270" s="93"/>
      <c r="P270" s="93"/>
      <c r="Q270" s="93"/>
      <c r="R270" s="93"/>
    </row>
    <row r="271" spans="7:40" x14ac:dyDescent="0.25">
      <c r="G271" s="93"/>
      <c r="H271" s="93"/>
      <c r="I271" s="93"/>
      <c r="J271" s="93"/>
      <c r="K271" s="93"/>
      <c r="L271" s="93"/>
      <c r="M271" s="93"/>
      <c r="N271" s="93"/>
      <c r="O271" s="93"/>
      <c r="P271" s="93"/>
      <c r="Q271" s="93"/>
      <c r="R271" s="93"/>
    </row>
    <row r="272" spans="7:40" x14ac:dyDescent="0.25">
      <c r="G272" s="93"/>
      <c r="H272" s="93"/>
      <c r="I272" s="93"/>
      <c r="J272" s="93"/>
      <c r="K272" s="93"/>
      <c r="L272" s="93"/>
      <c r="M272" s="93"/>
      <c r="N272" s="93"/>
      <c r="O272" s="93"/>
      <c r="P272" s="93"/>
      <c r="Q272" s="93"/>
      <c r="R272" s="93"/>
    </row>
    <row r="273" spans="7:18" x14ac:dyDescent="0.25">
      <c r="G273" s="93"/>
      <c r="H273" s="93"/>
      <c r="I273" s="93"/>
      <c r="J273" s="93"/>
      <c r="K273" s="93"/>
      <c r="L273" s="93"/>
      <c r="M273" s="93"/>
      <c r="N273" s="93"/>
      <c r="O273" s="93"/>
      <c r="P273" s="93"/>
      <c r="Q273" s="93"/>
      <c r="R273" s="93"/>
    </row>
    <row r="274" spans="7:18" x14ac:dyDescent="0.25">
      <c r="G274" s="93"/>
      <c r="H274" s="93"/>
      <c r="I274" s="93"/>
      <c r="J274" s="93"/>
      <c r="K274" s="93"/>
      <c r="L274" s="93"/>
      <c r="M274" s="93"/>
      <c r="N274" s="93"/>
      <c r="O274" s="93"/>
      <c r="P274" s="93"/>
      <c r="Q274" s="93"/>
      <c r="R274" s="93"/>
    </row>
    <row r="275" spans="7:18" x14ac:dyDescent="0.25">
      <c r="G275" s="93"/>
      <c r="H275" s="93"/>
      <c r="I275" s="93"/>
      <c r="J275" s="93"/>
      <c r="K275" s="93"/>
      <c r="L275" s="93"/>
      <c r="M275" s="93"/>
      <c r="N275" s="93"/>
      <c r="O275" s="93"/>
      <c r="P275" s="93"/>
      <c r="Q275" s="93"/>
      <c r="R275" s="93"/>
    </row>
    <row r="276" spans="7:18" x14ac:dyDescent="0.25">
      <c r="G276" s="93"/>
      <c r="H276" s="93"/>
      <c r="I276" s="93"/>
      <c r="J276" s="93"/>
      <c r="K276" s="93"/>
      <c r="L276" s="93"/>
      <c r="M276" s="93"/>
      <c r="N276" s="93"/>
      <c r="O276" s="93"/>
      <c r="P276" s="93"/>
      <c r="Q276" s="93"/>
      <c r="R276" s="93"/>
    </row>
    <row r="277" spans="7:18" x14ac:dyDescent="0.25">
      <c r="G277" s="93"/>
      <c r="H277" s="93"/>
      <c r="I277" s="93"/>
      <c r="J277" s="93"/>
      <c r="K277" s="93"/>
      <c r="L277" s="93"/>
      <c r="M277" s="93"/>
      <c r="N277" s="93"/>
      <c r="O277" s="93"/>
      <c r="P277" s="93"/>
      <c r="Q277" s="93"/>
      <c r="R277" s="93"/>
    </row>
    <row r="278" spans="7:18" x14ac:dyDescent="0.25">
      <c r="G278" s="93"/>
      <c r="H278" s="93"/>
      <c r="I278" s="93"/>
      <c r="J278" s="93"/>
      <c r="K278" s="93"/>
      <c r="L278" s="93"/>
      <c r="M278" s="93"/>
      <c r="N278" s="93"/>
      <c r="O278" s="93"/>
      <c r="P278" s="93"/>
      <c r="Q278" s="93"/>
      <c r="R278" s="93"/>
    </row>
    <row r="279" spans="7:18" x14ac:dyDescent="0.25">
      <c r="G279" s="93"/>
      <c r="H279" s="93"/>
      <c r="I279" s="93"/>
      <c r="J279" s="93"/>
      <c r="K279" s="93"/>
      <c r="L279" s="93"/>
      <c r="M279" s="93"/>
      <c r="N279" s="93"/>
      <c r="O279" s="93"/>
      <c r="P279" s="93"/>
      <c r="Q279" s="93"/>
      <c r="R279" s="93"/>
    </row>
    <row r="280" spans="7:18" x14ac:dyDescent="0.25">
      <c r="G280" s="93"/>
      <c r="H280" s="93"/>
      <c r="I280" s="93"/>
      <c r="J280" s="93"/>
      <c r="K280" s="93"/>
      <c r="L280" s="93"/>
      <c r="M280" s="93"/>
      <c r="N280" s="93"/>
      <c r="O280" s="93"/>
      <c r="P280" s="93"/>
      <c r="Q280" s="93"/>
      <c r="R280" s="93"/>
    </row>
    <row r="281" spans="7:18" x14ac:dyDescent="0.25">
      <c r="G281" s="93"/>
      <c r="H281" s="93"/>
      <c r="I281" s="93"/>
      <c r="J281" s="93"/>
      <c r="K281" s="93"/>
      <c r="L281" s="93"/>
      <c r="M281" s="93"/>
      <c r="N281" s="93"/>
      <c r="O281" s="93"/>
      <c r="P281" s="93"/>
      <c r="Q281" s="93"/>
      <c r="R281" s="93"/>
    </row>
    <row r="282" spans="7:18" x14ac:dyDescent="0.25">
      <c r="G282" s="93"/>
      <c r="H282" s="93"/>
      <c r="I282" s="93"/>
      <c r="J282" s="93"/>
      <c r="K282" s="93"/>
      <c r="L282" s="93"/>
      <c r="M282" s="93"/>
      <c r="N282" s="93"/>
      <c r="O282" s="93"/>
      <c r="P282" s="93"/>
      <c r="Q282" s="93"/>
      <c r="R282" s="93"/>
    </row>
    <row r="283" spans="7:18" x14ac:dyDescent="0.25">
      <c r="G283" s="93"/>
      <c r="H283" s="93"/>
      <c r="I283" s="93"/>
      <c r="J283" s="93"/>
      <c r="K283" s="93"/>
      <c r="L283" s="93"/>
      <c r="M283" s="93"/>
      <c r="N283" s="93"/>
      <c r="O283" s="93"/>
      <c r="P283" s="93"/>
      <c r="Q283" s="93"/>
      <c r="R283" s="93"/>
    </row>
    <row r="284" spans="7:18" x14ac:dyDescent="0.25">
      <c r="G284" s="93"/>
      <c r="H284" s="93"/>
      <c r="I284" s="93"/>
      <c r="J284" s="93"/>
      <c r="K284" s="93"/>
      <c r="L284" s="93"/>
      <c r="M284" s="93"/>
      <c r="N284" s="93"/>
      <c r="O284" s="93"/>
      <c r="P284" s="93"/>
      <c r="Q284" s="93"/>
      <c r="R284" s="93"/>
    </row>
    <row r="285" spans="7:18" x14ac:dyDescent="0.25">
      <c r="G285" s="93"/>
      <c r="H285" s="93"/>
      <c r="I285" s="93"/>
      <c r="J285" s="93"/>
      <c r="K285" s="93"/>
      <c r="L285" s="93"/>
      <c r="M285" s="93"/>
      <c r="N285" s="93"/>
      <c r="O285" s="93"/>
      <c r="P285" s="93"/>
      <c r="Q285" s="93"/>
      <c r="R285" s="93"/>
    </row>
    <row r="286" spans="7:18" x14ac:dyDescent="0.25">
      <c r="G286" s="93"/>
      <c r="H286" s="93"/>
      <c r="I286" s="93"/>
      <c r="J286" s="93"/>
      <c r="K286" s="93"/>
      <c r="L286" s="93"/>
      <c r="M286" s="93"/>
      <c r="N286" s="93"/>
      <c r="O286" s="93"/>
      <c r="P286" s="93"/>
      <c r="Q286" s="93"/>
      <c r="R286" s="93"/>
    </row>
    <row r="287" spans="7:18" x14ac:dyDescent="0.25">
      <c r="G287" s="93"/>
      <c r="H287" s="93"/>
      <c r="I287" s="93"/>
      <c r="J287" s="93"/>
      <c r="K287" s="93"/>
      <c r="L287" s="93"/>
      <c r="M287" s="93"/>
      <c r="N287" s="93"/>
      <c r="O287" s="93"/>
      <c r="P287" s="93"/>
      <c r="Q287" s="93"/>
      <c r="R287" s="93"/>
    </row>
    <row r="288" spans="7:18" x14ac:dyDescent="0.25">
      <c r="G288" s="93"/>
      <c r="H288" s="93"/>
      <c r="I288" s="93"/>
      <c r="J288" s="93"/>
      <c r="K288" s="93"/>
      <c r="L288" s="93"/>
      <c r="M288" s="93"/>
      <c r="N288" s="93"/>
      <c r="O288" s="93"/>
      <c r="P288" s="93"/>
      <c r="Q288" s="93"/>
      <c r="R288" s="93"/>
    </row>
    <row r="289" spans="7:18" x14ac:dyDescent="0.25">
      <c r="G289" s="93"/>
      <c r="H289" s="93"/>
      <c r="I289" s="93"/>
      <c r="J289" s="93"/>
      <c r="K289" s="93"/>
      <c r="L289" s="93"/>
      <c r="M289" s="93"/>
      <c r="N289" s="93"/>
      <c r="O289" s="93"/>
      <c r="P289" s="93"/>
      <c r="Q289" s="93"/>
      <c r="R289" s="93"/>
    </row>
    <row r="290" spans="7:18" x14ac:dyDescent="0.25">
      <c r="G290" s="93"/>
      <c r="H290" s="93"/>
      <c r="I290" s="93"/>
      <c r="J290" s="93"/>
      <c r="K290" s="93"/>
      <c r="L290" s="93"/>
      <c r="M290" s="93"/>
      <c r="N290" s="93"/>
      <c r="O290" s="93"/>
      <c r="P290" s="93"/>
      <c r="Q290" s="93"/>
      <c r="R290" s="93"/>
    </row>
    <row r="291" spans="7:18" x14ac:dyDescent="0.25">
      <c r="G291" s="93"/>
      <c r="H291" s="93"/>
      <c r="I291" s="93"/>
      <c r="J291" s="93"/>
      <c r="K291" s="93"/>
      <c r="L291" s="93"/>
      <c r="M291" s="93"/>
      <c r="N291" s="93"/>
      <c r="O291" s="93"/>
      <c r="P291" s="93"/>
      <c r="Q291" s="93"/>
      <c r="R291" s="93"/>
    </row>
    <row r="292" spans="7:18" x14ac:dyDescent="0.25">
      <c r="G292" s="93"/>
      <c r="H292" s="93"/>
      <c r="I292" s="93"/>
      <c r="J292" s="93"/>
      <c r="K292" s="93"/>
      <c r="L292" s="93"/>
      <c r="M292" s="93"/>
      <c r="N292" s="93"/>
      <c r="O292" s="93"/>
      <c r="P292" s="93"/>
      <c r="Q292" s="93"/>
      <c r="R292" s="93"/>
    </row>
    <row r="293" spans="7:18" x14ac:dyDescent="0.25">
      <c r="G293" s="93"/>
      <c r="H293" s="93"/>
      <c r="I293" s="93"/>
      <c r="J293" s="93"/>
      <c r="K293" s="93"/>
      <c r="L293" s="93"/>
      <c r="M293" s="93"/>
      <c r="N293" s="93"/>
      <c r="O293" s="93"/>
      <c r="P293" s="93"/>
      <c r="Q293" s="93"/>
      <c r="R293" s="93"/>
    </row>
    <row r="294" spans="7:18" x14ac:dyDescent="0.25">
      <c r="G294" s="93"/>
      <c r="H294" s="93"/>
      <c r="I294" s="93"/>
      <c r="J294" s="93"/>
      <c r="K294" s="93"/>
      <c r="L294" s="93"/>
      <c r="M294" s="93"/>
      <c r="N294" s="93"/>
      <c r="O294" s="93"/>
      <c r="P294" s="93"/>
      <c r="Q294" s="93"/>
      <c r="R294" s="93"/>
    </row>
    <row r="295" spans="7:18" x14ac:dyDescent="0.25">
      <c r="G295" s="93"/>
      <c r="H295" s="93"/>
      <c r="I295" s="93"/>
      <c r="J295" s="93"/>
      <c r="K295" s="93"/>
      <c r="L295" s="93"/>
      <c r="M295" s="93"/>
      <c r="N295" s="93"/>
      <c r="O295" s="93"/>
      <c r="P295" s="93"/>
      <c r="Q295" s="93"/>
      <c r="R295" s="93"/>
    </row>
    <row r="296" spans="7:18" x14ac:dyDescent="0.25">
      <c r="G296" s="93"/>
      <c r="H296" s="93"/>
      <c r="I296" s="93"/>
      <c r="J296" s="93"/>
      <c r="K296" s="93"/>
      <c r="L296" s="93"/>
      <c r="M296" s="93"/>
      <c r="N296" s="93"/>
      <c r="O296" s="93"/>
      <c r="P296" s="93"/>
      <c r="Q296" s="93"/>
      <c r="R296" s="93"/>
    </row>
    <row r="297" spans="7:18" x14ac:dyDescent="0.25">
      <c r="G297" s="93"/>
      <c r="H297" s="93"/>
      <c r="I297" s="93"/>
      <c r="J297" s="93"/>
      <c r="K297" s="93"/>
      <c r="L297" s="93"/>
      <c r="M297" s="93"/>
      <c r="N297" s="93"/>
      <c r="O297" s="93"/>
      <c r="P297" s="93"/>
      <c r="Q297" s="93"/>
      <c r="R297" s="93"/>
    </row>
    <row r="298" spans="7:18" x14ac:dyDescent="0.25">
      <c r="G298" s="93"/>
      <c r="H298" s="93"/>
      <c r="I298" s="93"/>
      <c r="J298" s="93"/>
      <c r="K298" s="93"/>
      <c r="L298" s="93"/>
      <c r="M298" s="93"/>
      <c r="N298" s="93"/>
      <c r="O298" s="93"/>
      <c r="P298" s="93"/>
      <c r="Q298" s="93"/>
      <c r="R298" s="93"/>
    </row>
    <row r="299" spans="7:18" x14ac:dyDescent="0.25">
      <c r="G299" s="93"/>
      <c r="H299" s="93"/>
      <c r="I299" s="93"/>
      <c r="J299" s="93"/>
      <c r="K299" s="93"/>
      <c r="L299" s="93"/>
      <c r="M299" s="93"/>
      <c r="N299" s="93"/>
      <c r="O299" s="93"/>
      <c r="P299" s="93"/>
      <c r="Q299" s="93"/>
      <c r="R299" s="93"/>
    </row>
    <row r="300" spans="7:18" x14ac:dyDescent="0.25">
      <c r="G300" s="93"/>
      <c r="H300" s="93"/>
      <c r="I300" s="93"/>
      <c r="J300" s="93"/>
      <c r="K300" s="93"/>
      <c r="L300" s="93"/>
      <c r="M300" s="93"/>
      <c r="N300" s="93"/>
      <c r="O300" s="93"/>
      <c r="P300" s="93"/>
      <c r="Q300" s="93"/>
      <c r="R300" s="93"/>
    </row>
    <row r="301" spans="7:18" x14ac:dyDescent="0.25">
      <c r="G301" s="93"/>
      <c r="H301" s="93"/>
      <c r="I301" s="93"/>
      <c r="J301" s="93"/>
      <c r="K301" s="93"/>
      <c r="L301" s="93"/>
      <c r="M301" s="93"/>
      <c r="N301" s="93"/>
      <c r="O301" s="93"/>
      <c r="P301" s="93"/>
      <c r="Q301" s="93"/>
      <c r="R301" s="93"/>
    </row>
    <row r="302" spans="7:18" x14ac:dyDescent="0.25">
      <c r="G302" s="93"/>
      <c r="H302" s="93"/>
      <c r="I302" s="93"/>
      <c r="J302" s="93"/>
      <c r="K302" s="93"/>
      <c r="L302" s="93"/>
      <c r="M302" s="93"/>
      <c r="N302" s="93"/>
      <c r="O302" s="93"/>
      <c r="P302" s="93"/>
      <c r="Q302" s="93"/>
      <c r="R302" s="93"/>
    </row>
    <row r="303" spans="7:18" x14ac:dyDescent="0.25">
      <c r="G303" s="93"/>
      <c r="H303" s="93"/>
      <c r="I303" s="93"/>
      <c r="J303" s="93"/>
      <c r="K303" s="93"/>
      <c r="L303" s="93"/>
      <c r="M303" s="93"/>
      <c r="N303" s="93"/>
      <c r="O303" s="93"/>
      <c r="P303" s="93"/>
      <c r="Q303" s="93"/>
      <c r="R303" s="93"/>
    </row>
    <row r="304" spans="7:18" x14ac:dyDescent="0.25">
      <c r="G304" s="93"/>
      <c r="H304" s="93"/>
      <c r="I304" s="93"/>
      <c r="J304" s="93"/>
      <c r="K304" s="93"/>
      <c r="L304" s="93"/>
      <c r="M304" s="93"/>
      <c r="N304" s="93"/>
      <c r="O304" s="93"/>
      <c r="P304" s="93"/>
      <c r="Q304" s="93"/>
      <c r="R304" s="93"/>
    </row>
    <row r="305" spans="7:18" x14ac:dyDescent="0.25">
      <c r="G305" s="93"/>
      <c r="H305" s="93"/>
      <c r="I305" s="93"/>
      <c r="J305" s="93"/>
      <c r="K305" s="93"/>
      <c r="L305" s="93"/>
      <c r="M305" s="93"/>
      <c r="N305" s="93"/>
      <c r="O305" s="93"/>
      <c r="P305" s="93"/>
      <c r="Q305" s="93"/>
      <c r="R305" s="93"/>
    </row>
    <row r="306" spans="7:18" x14ac:dyDescent="0.25">
      <c r="G306" s="93"/>
      <c r="H306" s="93"/>
      <c r="I306" s="93"/>
      <c r="J306" s="93"/>
      <c r="K306" s="93"/>
      <c r="L306" s="93"/>
      <c r="M306" s="93"/>
      <c r="N306" s="93"/>
      <c r="O306" s="93"/>
      <c r="P306" s="93"/>
      <c r="Q306" s="93"/>
      <c r="R306" s="93"/>
    </row>
    <row r="307" spans="7:18" x14ac:dyDescent="0.25">
      <c r="G307" s="93"/>
      <c r="H307" s="93"/>
      <c r="I307" s="93"/>
      <c r="J307" s="93"/>
      <c r="K307" s="93"/>
      <c r="L307" s="93"/>
      <c r="M307" s="93"/>
      <c r="N307" s="93"/>
      <c r="O307" s="93"/>
      <c r="P307" s="93"/>
      <c r="Q307" s="93"/>
      <c r="R307" s="93"/>
    </row>
    <row r="308" spans="7:18" x14ac:dyDescent="0.25">
      <c r="G308" s="93"/>
      <c r="H308" s="93"/>
      <c r="I308" s="93"/>
      <c r="J308" s="93"/>
      <c r="K308" s="93"/>
      <c r="L308" s="93"/>
      <c r="M308" s="93"/>
      <c r="N308" s="93"/>
      <c r="O308" s="93"/>
      <c r="P308" s="93"/>
      <c r="Q308" s="93"/>
      <c r="R308" s="93"/>
    </row>
    <row r="309" spans="7:18" x14ac:dyDescent="0.25">
      <c r="G309" s="93"/>
      <c r="H309" s="93"/>
      <c r="I309" s="93"/>
      <c r="J309" s="93"/>
      <c r="K309" s="93"/>
      <c r="L309" s="93"/>
      <c r="M309" s="93"/>
      <c r="N309" s="93"/>
      <c r="O309" s="93"/>
      <c r="P309" s="93"/>
      <c r="Q309" s="93"/>
      <c r="R309" s="93"/>
    </row>
    <row r="310" spans="7:18" x14ac:dyDescent="0.25">
      <c r="G310" s="93"/>
      <c r="H310" s="93"/>
      <c r="I310" s="93"/>
      <c r="J310" s="93"/>
      <c r="K310" s="93"/>
      <c r="L310" s="93"/>
      <c r="M310" s="93"/>
      <c r="N310" s="93"/>
      <c r="O310" s="93"/>
      <c r="P310" s="93"/>
      <c r="Q310" s="93"/>
      <c r="R310" s="93"/>
    </row>
    <row r="311" spans="7:18" x14ac:dyDescent="0.25">
      <c r="G311" s="93"/>
      <c r="H311" s="93"/>
      <c r="I311" s="93"/>
      <c r="J311" s="93"/>
      <c r="K311" s="93"/>
      <c r="L311" s="93"/>
      <c r="M311" s="93"/>
      <c r="N311" s="93"/>
      <c r="O311" s="93"/>
      <c r="P311" s="93"/>
      <c r="Q311" s="93"/>
      <c r="R311" s="93"/>
    </row>
    <row r="312" spans="7:18" x14ac:dyDescent="0.25">
      <c r="G312" s="93"/>
      <c r="H312" s="93"/>
      <c r="I312" s="93"/>
      <c r="J312" s="93"/>
      <c r="K312" s="93"/>
      <c r="L312" s="93"/>
      <c r="M312" s="93"/>
      <c r="N312" s="93"/>
      <c r="O312" s="93"/>
      <c r="P312" s="93"/>
      <c r="Q312" s="93"/>
      <c r="R312" s="93"/>
    </row>
    <row r="313" spans="7:18" x14ac:dyDescent="0.25">
      <c r="G313" s="93"/>
      <c r="H313" s="93"/>
      <c r="I313" s="93"/>
      <c r="J313" s="93"/>
      <c r="K313" s="93"/>
      <c r="L313" s="93"/>
      <c r="M313" s="93"/>
      <c r="N313" s="93"/>
      <c r="O313" s="93"/>
      <c r="P313" s="93"/>
      <c r="Q313" s="93"/>
      <c r="R313" s="93"/>
    </row>
    <row r="314" spans="7:18" x14ac:dyDescent="0.25">
      <c r="G314" s="93"/>
      <c r="H314" s="93"/>
      <c r="I314" s="93"/>
      <c r="J314" s="93"/>
      <c r="K314" s="93"/>
      <c r="L314" s="93"/>
      <c r="M314" s="93"/>
      <c r="N314" s="93"/>
      <c r="O314" s="93"/>
      <c r="P314" s="93"/>
      <c r="Q314" s="93"/>
      <c r="R314" s="93"/>
    </row>
    <row r="315" spans="7:18" x14ac:dyDescent="0.25">
      <c r="G315" s="93"/>
      <c r="H315" s="93"/>
      <c r="I315" s="93"/>
      <c r="J315" s="93"/>
      <c r="K315" s="93"/>
      <c r="L315" s="93"/>
      <c r="M315" s="93"/>
      <c r="N315" s="93"/>
      <c r="O315" s="93"/>
      <c r="P315" s="93"/>
      <c r="Q315" s="93"/>
      <c r="R315" s="93"/>
    </row>
    <row r="316" spans="7:18" x14ac:dyDescent="0.25">
      <c r="G316" s="93"/>
      <c r="H316" s="93"/>
      <c r="I316" s="93"/>
      <c r="J316" s="93"/>
      <c r="K316" s="93"/>
      <c r="L316" s="93"/>
      <c r="M316" s="93"/>
      <c r="N316" s="93"/>
      <c r="O316" s="93"/>
      <c r="P316" s="93"/>
      <c r="Q316" s="93"/>
      <c r="R316" s="93"/>
    </row>
    <row r="317" spans="7:18" x14ac:dyDescent="0.25">
      <c r="G317" s="93"/>
      <c r="H317" s="93"/>
      <c r="I317" s="93"/>
      <c r="J317" s="93"/>
      <c r="K317" s="93"/>
      <c r="L317" s="93"/>
      <c r="M317" s="93"/>
      <c r="N317" s="93"/>
      <c r="O317" s="93"/>
      <c r="P317" s="93"/>
      <c r="Q317" s="93"/>
      <c r="R317" s="93"/>
    </row>
    <row r="318" spans="7:18" x14ac:dyDescent="0.25">
      <c r="G318" s="93"/>
      <c r="H318" s="93"/>
      <c r="I318" s="93"/>
      <c r="J318" s="93"/>
      <c r="K318" s="93"/>
      <c r="L318" s="93"/>
      <c r="M318" s="93"/>
      <c r="N318" s="93"/>
      <c r="O318" s="93"/>
      <c r="P318" s="93"/>
      <c r="Q318" s="93"/>
      <c r="R318" s="93"/>
    </row>
    <row r="319" spans="7:18" x14ac:dyDescent="0.25">
      <c r="G319" s="93"/>
      <c r="H319" s="93"/>
      <c r="I319" s="93"/>
      <c r="J319" s="93"/>
      <c r="K319" s="93"/>
      <c r="L319" s="93"/>
      <c r="M319" s="93"/>
      <c r="N319" s="93"/>
      <c r="O319" s="93"/>
      <c r="P319" s="93"/>
      <c r="Q319" s="93"/>
      <c r="R319" s="93"/>
    </row>
    <row r="320" spans="7:18" x14ac:dyDescent="0.25">
      <c r="G320" s="93"/>
      <c r="H320" s="93"/>
      <c r="I320" s="93"/>
      <c r="J320" s="93"/>
      <c r="K320" s="93"/>
      <c r="L320" s="93"/>
      <c r="M320" s="93"/>
      <c r="N320" s="93"/>
      <c r="O320" s="93"/>
      <c r="P320" s="93"/>
      <c r="Q320" s="93"/>
      <c r="R320" s="93"/>
    </row>
    <row r="321" spans="7:18" x14ac:dyDescent="0.25">
      <c r="G321" s="93"/>
      <c r="H321" s="93"/>
      <c r="I321" s="93"/>
      <c r="J321" s="93"/>
      <c r="K321" s="93"/>
      <c r="L321" s="93"/>
      <c r="M321" s="93"/>
      <c r="N321" s="93"/>
      <c r="O321" s="93"/>
      <c r="P321" s="93"/>
      <c r="Q321" s="93"/>
      <c r="R321" s="93"/>
    </row>
    <row r="322" spans="7:18" x14ac:dyDescent="0.25">
      <c r="G322" s="93"/>
      <c r="H322" s="93"/>
      <c r="I322" s="93"/>
      <c r="J322" s="93"/>
      <c r="K322" s="93"/>
      <c r="L322" s="93"/>
      <c r="M322" s="93"/>
      <c r="N322" s="93"/>
      <c r="O322" s="93"/>
      <c r="P322" s="93"/>
      <c r="Q322" s="93"/>
      <c r="R322" s="93"/>
    </row>
    <row r="323" spans="7:18" x14ac:dyDescent="0.25">
      <c r="G323" s="93"/>
      <c r="H323" s="93"/>
      <c r="I323" s="93"/>
      <c r="J323" s="93"/>
      <c r="K323" s="93"/>
      <c r="L323" s="93"/>
      <c r="M323" s="93"/>
      <c r="N323" s="93"/>
      <c r="O323" s="93"/>
      <c r="P323" s="93"/>
      <c r="Q323" s="93"/>
      <c r="R323" s="93"/>
    </row>
    <row r="324" spans="7:18" x14ac:dyDescent="0.25">
      <c r="G324" s="93"/>
      <c r="H324" s="93"/>
      <c r="I324" s="93"/>
      <c r="J324" s="93"/>
      <c r="K324" s="93"/>
      <c r="L324" s="93"/>
      <c r="M324" s="93"/>
      <c r="N324" s="93"/>
      <c r="O324" s="93"/>
      <c r="P324" s="93"/>
      <c r="Q324" s="93"/>
      <c r="R324" s="93"/>
    </row>
    <row r="325" spans="7:18" x14ac:dyDescent="0.25">
      <c r="G325" s="93"/>
      <c r="H325" s="93"/>
      <c r="I325" s="93"/>
      <c r="J325" s="93"/>
      <c r="K325" s="93"/>
      <c r="L325" s="93"/>
      <c r="M325" s="93"/>
      <c r="N325" s="93"/>
      <c r="O325" s="93"/>
      <c r="P325" s="93"/>
      <c r="Q325" s="93"/>
      <c r="R325" s="93"/>
    </row>
    <row r="326" spans="7:18" x14ac:dyDescent="0.25">
      <c r="G326" s="93"/>
      <c r="H326" s="93"/>
      <c r="I326" s="93"/>
      <c r="J326" s="93"/>
      <c r="K326" s="93"/>
      <c r="L326" s="93"/>
      <c r="M326" s="93"/>
      <c r="N326" s="93"/>
      <c r="O326" s="93"/>
      <c r="P326" s="93"/>
      <c r="Q326" s="93"/>
      <c r="R326" s="93"/>
    </row>
    <row r="327" spans="7:18" x14ac:dyDescent="0.25">
      <c r="G327" s="93"/>
      <c r="H327" s="93"/>
      <c r="I327" s="93"/>
      <c r="J327" s="93"/>
      <c r="K327" s="93"/>
      <c r="L327" s="93"/>
      <c r="M327" s="93"/>
      <c r="N327" s="93"/>
      <c r="O327" s="93"/>
      <c r="P327" s="93"/>
      <c r="Q327" s="93"/>
      <c r="R327" s="93"/>
    </row>
    <row r="328" spans="7:18" x14ac:dyDescent="0.25">
      <c r="G328" s="93"/>
      <c r="H328" s="93"/>
      <c r="I328" s="93"/>
      <c r="J328" s="93"/>
      <c r="K328" s="93"/>
      <c r="L328" s="93"/>
      <c r="M328" s="93"/>
      <c r="N328" s="93"/>
      <c r="O328" s="93"/>
      <c r="P328" s="93"/>
      <c r="Q328" s="93"/>
      <c r="R328" s="93"/>
    </row>
    <row r="329" spans="7:18" x14ac:dyDescent="0.25">
      <c r="G329" s="93"/>
      <c r="H329" s="93"/>
      <c r="I329" s="93"/>
      <c r="J329" s="93"/>
      <c r="K329" s="93"/>
      <c r="L329" s="93"/>
      <c r="M329" s="93"/>
      <c r="N329" s="93"/>
      <c r="O329" s="93"/>
      <c r="P329" s="93"/>
      <c r="Q329" s="93"/>
      <c r="R329" s="93"/>
    </row>
    <row r="330" spans="7:18" x14ac:dyDescent="0.25">
      <c r="G330" s="93"/>
      <c r="H330" s="93"/>
      <c r="I330" s="93"/>
      <c r="J330" s="93"/>
      <c r="K330" s="93"/>
      <c r="L330" s="93"/>
      <c r="M330" s="93"/>
      <c r="N330" s="93"/>
      <c r="O330" s="93"/>
      <c r="P330" s="93"/>
      <c r="Q330" s="93"/>
      <c r="R330" s="93"/>
    </row>
    <row r="331" spans="7:18" x14ac:dyDescent="0.25">
      <c r="G331" s="93"/>
      <c r="H331" s="93"/>
      <c r="I331" s="93"/>
      <c r="J331" s="93"/>
      <c r="K331" s="93"/>
      <c r="L331" s="93"/>
      <c r="M331" s="93"/>
      <c r="N331" s="93"/>
      <c r="O331" s="93"/>
      <c r="P331" s="93"/>
      <c r="Q331" s="93"/>
      <c r="R331" s="93"/>
    </row>
    <row r="332" spans="7:18" x14ac:dyDescent="0.25">
      <c r="G332" s="93"/>
      <c r="H332" s="93"/>
      <c r="I332" s="93"/>
      <c r="J332" s="93"/>
      <c r="K332" s="93"/>
      <c r="L332" s="93"/>
      <c r="M332" s="93"/>
      <c r="N332" s="93"/>
      <c r="O332" s="93"/>
      <c r="P332" s="93"/>
      <c r="Q332" s="93"/>
      <c r="R332" s="93"/>
    </row>
    <row r="333" spans="7:18" x14ac:dyDescent="0.25">
      <c r="G333" s="93"/>
      <c r="H333" s="93"/>
      <c r="I333" s="93"/>
      <c r="J333" s="93"/>
      <c r="K333" s="93"/>
      <c r="L333" s="93"/>
      <c r="M333" s="93"/>
      <c r="N333" s="93"/>
      <c r="O333" s="93"/>
      <c r="P333" s="93"/>
      <c r="Q333" s="93"/>
      <c r="R333" s="93"/>
    </row>
    <row r="334" spans="7:18" x14ac:dyDescent="0.25">
      <c r="G334" s="93"/>
      <c r="H334" s="93"/>
      <c r="I334" s="93"/>
      <c r="J334" s="93"/>
      <c r="K334" s="93"/>
      <c r="L334" s="93"/>
      <c r="M334" s="93"/>
      <c r="N334" s="93"/>
      <c r="O334" s="93"/>
      <c r="P334" s="93"/>
      <c r="Q334" s="93"/>
      <c r="R334" s="93"/>
    </row>
    <row r="335" spans="7:18" x14ac:dyDescent="0.25">
      <c r="G335" s="93"/>
      <c r="H335" s="93"/>
      <c r="I335" s="93"/>
      <c r="J335" s="93"/>
      <c r="K335" s="93"/>
      <c r="L335" s="93"/>
      <c r="M335" s="93"/>
      <c r="N335" s="93"/>
      <c r="O335" s="93"/>
      <c r="P335" s="93"/>
      <c r="Q335" s="93"/>
      <c r="R335" s="93"/>
    </row>
    <row r="336" spans="7:18" x14ac:dyDescent="0.25">
      <c r="G336" s="93"/>
      <c r="H336" s="93"/>
      <c r="I336" s="93"/>
      <c r="J336" s="93"/>
      <c r="K336" s="93"/>
      <c r="L336" s="93"/>
      <c r="M336" s="93"/>
      <c r="N336" s="93"/>
      <c r="O336" s="93"/>
      <c r="P336" s="93"/>
      <c r="Q336" s="93"/>
      <c r="R336" s="93"/>
    </row>
    <row r="337" spans="7:18" x14ac:dyDescent="0.25">
      <c r="G337" s="93"/>
      <c r="H337" s="93"/>
      <c r="I337" s="93"/>
      <c r="J337" s="93"/>
      <c r="K337" s="93"/>
      <c r="L337" s="93"/>
      <c r="M337" s="93"/>
      <c r="N337" s="93"/>
      <c r="O337" s="93"/>
      <c r="P337" s="93"/>
      <c r="Q337" s="93"/>
      <c r="R337" s="93"/>
    </row>
    <row r="338" spans="7:18" x14ac:dyDescent="0.25">
      <c r="G338" s="93"/>
      <c r="H338" s="93"/>
      <c r="I338" s="93"/>
      <c r="J338" s="93"/>
      <c r="K338" s="93"/>
      <c r="L338" s="93"/>
      <c r="M338" s="93"/>
      <c r="N338" s="93"/>
      <c r="O338" s="93"/>
      <c r="P338" s="93"/>
      <c r="Q338" s="93"/>
      <c r="R338" s="93"/>
    </row>
    <row r="339" spans="7:18" x14ac:dyDescent="0.25">
      <c r="G339" s="93"/>
      <c r="H339" s="93"/>
      <c r="I339" s="93"/>
      <c r="J339" s="93"/>
      <c r="K339" s="93"/>
      <c r="L339" s="93"/>
      <c r="M339" s="93"/>
      <c r="N339" s="93"/>
      <c r="O339" s="93"/>
      <c r="P339" s="93"/>
      <c r="Q339" s="93"/>
      <c r="R339" s="93"/>
    </row>
    <row r="340" spans="7:18" x14ac:dyDescent="0.25">
      <c r="G340" s="93"/>
      <c r="H340" s="93"/>
      <c r="I340" s="93"/>
      <c r="J340" s="93"/>
      <c r="K340" s="93"/>
      <c r="L340" s="93"/>
      <c r="M340" s="93"/>
      <c r="N340" s="93"/>
      <c r="O340" s="93"/>
      <c r="P340" s="93"/>
      <c r="Q340" s="93"/>
      <c r="R340" s="93"/>
    </row>
    <row r="341" spans="7:18" x14ac:dyDescent="0.25">
      <c r="G341" s="93"/>
      <c r="H341" s="93"/>
      <c r="I341" s="93"/>
      <c r="J341" s="93"/>
      <c r="K341" s="93"/>
      <c r="L341" s="93"/>
      <c r="M341" s="93"/>
      <c r="N341" s="93"/>
      <c r="O341" s="93"/>
      <c r="P341" s="93"/>
      <c r="Q341" s="93"/>
      <c r="R341" s="93"/>
    </row>
    <row r="342" spans="7:18" x14ac:dyDescent="0.25">
      <c r="G342" s="93"/>
      <c r="H342" s="93"/>
      <c r="I342" s="93"/>
      <c r="J342" s="93"/>
      <c r="K342" s="93"/>
      <c r="L342" s="93"/>
      <c r="M342" s="93"/>
      <c r="N342" s="93"/>
      <c r="O342" s="93"/>
      <c r="P342" s="93"/>
      <c r="Q342" s="93"/>
      <c r="R342" s="93"/>
    </row>
    <row r="343" spans="7:18" x14ac:dyDescent="0.25">
      <c r="G343" s="93"/>
      <c r="H343" s="93"/>
      <c r="I343" s="93"/>
      <c r="J343" s="93"/>
      <c r="K343" s="93"/>
      <c r="L343" s="93"/>
      <c r="M343" s="93"/>
      <c r="N343" s="93"/>
      <c r="O343" s="93"/>
      <c r="P343" s="93"/>
      <c r="Q343" s="93"/>
      <c r="R343" s="93"/>
    </row>
    <row r="344" spans="7:18" x14ac:dyDescent="0.25">
      <c r="G344" s="93"/>
      <c r="H344" s="93"/>
      <c r="I344" s="93"/>
      <c r="J344" s="93"/>
      <c r="K344" s="93"/>
      <c r="L344" s="93"/>
      <c r="M344" s="93"/>
      <c r="N344" s="93"/>
      <c r="O344" s="93"/>
      <c r="P344" s="93"/>
      <c r="Q344" s="93"/>
      <c r="R344" s="93"/>
    </row>
    <row r="345" spans="7:18" x14ac:dyDescent="0.25">
      <c r="G345" s="93"/>
      <c r="H345" s="93"/>
      <c r="I345" s="93"/>
      <c r="J345" s="93"/>
      <c r="K345" s="93"/>
      <c r="L345" s="93"/>
      <c r="M345" s="93"/>
      <c r="N345" s="93"/>
      <c r="O345" s="93"/>
      <c r="P345" s="93"/>
      <c r="Q345" s="93"/>
      <c r="R345" s="93"/>
    </row>
    <row r="346" spans="7:18" x14ac:dyDescent="0.25">
      <c r="G346" s="93"/>
      <c r="H346" s="93"/>
      <c r="I346" s="93"/>
      <c r="J346" s="93"/>
      <c r="K346" s="93"/>
      <c r="L346" s="93"/>
      <c r="M346" s="93"/>
      <c r="N346" s="93"/>
      <c r="O346" s="93"/>
      <c r="P346" s="93"/>
      <c r="Q346" s="93"/>
      <c r="R346" s="93"/>
    </row>
    <row r="347" spans="7:18" x14ac:dyDescent="0.25">
      <c r="G347" s="93"/>
      <c r="H347" s="93"/>
      <c r="I347" s="93"/>
      <c r="J347" s="93"/>
      <c r="K347" s="93"/>
      <c r="L347" s="93"/>
      <c r="M347" s="93"/>
      <c r="N347" s="93"/>
      <c r="O347" s="93"/>
      <c r="P347" s="93"/>
      <c r="Q347" s="93"/>
      <c r="R347" s="93"/>
    </row>
    <row r="348" spans="7:18" x14ac:dyDescent="0.25">
      <c r="G348" s="93"/>
      <c r="H348" s="93"/>
      <c r="I348" s="93"/>
      <c r="J348" s="93"/>
      <c r="K348" s="93"/>
      <c r="L348" s="93"/>
      <c r="M348" s="93"/>
      <c r="N348" s="93"/>
      <c r="O348" s="93"/>
      <c r="P348" s="93"/>
      <c r="Q348" s="93"/>
      <c r="R348" s="93"/>
    </row>
    <row r="349" spans="7:18" x14ac:dyDescent="0.25">
      <c r="G349" s="93"/>
      <c r="H349" s="93"/>
      <c r="I349" s="93"/>
      <c r="J349" s="93"/>
      <c r="K349" s="93"/>
      <c r="L349" s="93"/>
      <c r="M349" s="93"/>
      <c r="N349" s="93"/>
      <c r="O349" s="93"/>
      <c r="P349" s="93"/>
      <c r="Q349" s="93"/>
      <c r="R349" s="93"/>
    </row>
    <row r="350" spans="7:18" x14ac:dyDescent="0.25">
      <c r="G350" s="93"/>
      <c r="H350" s="93"/>
      <c r="I350" s="93"/>
      <c r="J350" s="93"/>
      <c r="K350" s="93"/>
      <c r="L350" s="93"/>
      <c r="M350" s="93"/>
      <c r="N350" s="93"/>
      <c r="O350" s="93"/>
      <c r="P350" s="93"/>
      <c r="Q350" s="93"/>
      <c r="R350" s="93"/>
    </row>
    <row r="351" spans="7:18" x14ac:dyDescent="0.25">
      <c r="G351" s="93"/>
      <c r="H351" s="93"/>
      <c r="I351" s="93"/>
      <c r="J351" s="93"/>
      <c r="K351" s="93"/>
      <c r="L351" s="93"/>
      <c r="M351" s="93"/>
      <c r="N351" s="93"/>
      <c r="O351" s="93"/>
      <c r="P351" s="93"/>
      <c r="Q351" s="93"/>
      <c r="R351" s="93"/>
    </row>
    <row r="352" spans="7:18" x14ac:dyDescent="0.25">
      <c r="G352" s="93"/>
      <c r="H352" s="93"/>
      <c r="I352" s="93"/>
      <c r="J352" s="93"/>
      <c r="K352" s="93"/>
      <c r="L352" s="93"/>
      <c r="M352" s="93"/>
      <c r="N352" s="93"/>
      <c r="O352" s="93"/>
      <c r="P352" s="93"/>
      <c r="Q352" s="93"/>
      <c r="R352" s="93"/>
    </row>
    <row r="353" spans="7:18" x14ac:dyDescent="0.25">
      <c r="G353" s="93"/>
      <c r="H353" s="93"/>
      <c r="I353" s="93"/>
      <c r="J353" s="93"/>
      <c r="K353" s="93"/>
      <c r="L353" s="93"/>
      <c r="M353" s="93"/>
      <c r="N353" s="93"/>
      <c r="O353" s="93"/>
      <c r="P353" s="93"/>
      <c r="Q353" s="93"/>
      <c r="R353" s="93"/>
    </row>
    <row r="354" spans="7:18" x14ac:dyDescent="0.25">
      <c r="G354" s="93"/>
      <c r="H354" s="93"/>
      <c r="I354" s="93"/>
      <c r="J354" s="93"/>
      <c r="K354" s="93"/>
      <c r="L354" s="93"/>
      <c r="M354" s="93"/>
      <c r="N354" s="93"/>
      <c r="O354" s="93"/>
      <c r="P354" s="93"/>
      <c r="Q354" s="93"/>
      <c r="R354" s="93"/>
    </row>
    <row r="355" spans="7:18" x14ac:dyDescent="0.25">
      <c r="G355" s="93"/>
      <c r="H355" s="93"/>
      <c r="I355" s="93"/>
      <c r="J355" s="93"/>
      <c r="K355" s="93"/>
      <c r="L355" s="93"/>
      <c r="M355" s="93"/>
      <c r="N355" s="93"/>
      <c r="O355" s="93"/>
      <c r="P355" s="93"/>
      <c r="Q355" s="93"/>
      <c r="R355" s="93"/>
    </row>
    <row r="356" spans="7:18" x14ac:dyDescent="0.25">
      <c r="G356" s="93"/>
      <c r="H356" s="93"/>
      <c r="I356" s="93"/>
      <c r="J356" s="93"/>
      <c r="K356" s="93"/>
      <c r="L356" s="93"/>
      <c r="M356" s="93"/>
      <c r="N356" s="93"/>
      <c r="O356" s="93"/>
      <c r="P356" s="93"/>
      <c r="Q356" s="93"/>
      <c r="R356" s="93"/>
    </row>
    <row r="357" spans="7:18" x14ac:dyDescent="0.25">
      <c r="G357" s="93"/>
      <c r="H357" s="93"/>
      <c r="I357" s="93"/>
      <c r="J357" s="93"/>
      <c r="K357" s="93"/>
      <c r="L357" s="93"/>
      <c r="M357" s="93"/>
      <c r="N357" s="93"/>
      <c r="O357" s="93"/>
      <c r="P357" s="93"/>
      <c r="Q357" s="93"/>
      <c r="R357" s="93"/>
    </row>
    <row r="358" spans="7:18" x14ac:dyDescent="0.25">
      <c r="G358" s="93"/>
      <c r="H358" s="93"/>
      <c r="I358" s="93"/>
      <c r="J358" s="93"/>
      <c r="K358" s="93"/>
      <c r="L358" s="93"/>
      <c r="M358" s="93"/>
      <c r="N358" s="93"/>
      <c r="O358" s="93"/>
      <c r="P358" s="93"/>
      <c r="Q358" s="93"/>
      <c r="R358" s="93"/>
    </row>
    <row r="359" spans="7:18" x14ac:dyDescent="0.25">
      <c r="G359" s="93"/>
      <c r="H359" s="93"/>
      <c r="I359" s="93"/>
      <c r="J359" s="93"/>
      <c r="K359" s="93"/>
      <c r="L359" s="93"/>
      <c r="M359" s="93"/>
      <c r="N359" s="93"/>
      <c r="O359" s="93"/>
      <c r="P359" s="93"/>
      <c r="Q359" s="93"/>
      <c r="R359" s="93"/>
    </row>
    <row r="360" spans="7:18" x14ac:dyDescent="0.25">
      <c r="G360" s="93"/>
      <c r="H360" s="93"/>
      <c r="I360" s="93"/>
      <c r="J360" s="93"/>
      <c r="K360" s="93"/>
      <c r="L360" s="93"/>
      <c r="M360" s="93"/>
      <c r="N360" s="93"/>
      <c r="O360" s="93"/>
      <c r="P360" s="93"/>
      <c r="Q360" s="93"/>
      <c r="R360" s="93"/>
    </row>
    <row r="361" spans="7:18" x14ac:dyDescent="0.25">
      <c r="G361" s="93"/>
      <c r="H361" s="93"/>
      <c r="I361" s="93"/>
      <c r="J361" s="93"/>
      <c r="K361" s="93"/>
      <c r="L361" s="93"/>
      <c r="M361" s="93"/>
      <c r="N361" s="93"/>
      <c r="O361" s="93"/>
      <c r="P361" s="93"/>
      <c r="Q361" s="93"/>
      <c r="R361" s="93"/>
    </row>
    <row r="362" spans="7:18" x14ac:dyDescent="0.25">
      <c r="G362" s="93"/>
      <c r="H362" s="93"/>
      <c r="I362" s="93"/>
      <c r="J362" s="93"/>
      <c r="K362" s="93"/>
      <c r="L362" s="93"/>
      <c r="M362" s="93"/>
      <c r="N362" s="93"/>
      <c r="O362" s="93"/>
      <c r="P362" s="93"/>
      <c r="Q362" s="93"/>
      <c r="R362" s="93"/>
    </row>
    <row r="363" spans="7:18" x14ac:dyDescent="0.25">
      <c r="G363" s="93"/>
      <c r="H363" s="93"/>
      <c r="I363" s="93"/>
      <c r="J363" s="93"/>
      <c r="K363" s="93"/>
      <c r="L363" s="93"/>
      <c r="M363" s="93"/>
      <c r="N363" s="93"/>
      <c r="O363" s="93"/>
      <c r="P363" s="93"/>
      <c r="Q363" s="93"/>
      <c r="R363" s="93"/>
    </row>
    <row r="364" spans="7:18" x14ac:dyDescent="0.25">
      <c r="G364" s="93"/>
      <c r="H364" s="93"/>
      <c r="I364" s="93"/>
      <c r="J364" s="93"/>
      <c r="K364" s="93"/>
      <c r="L364" s="93"/>
      <c r="M364" s="93"/>
      <c r="N364" s="93"/>
      <c r="O364" s="93"/>
      <c r="P364" s="93"/>
      <c r="Q364" s="93"/>
      <c r="R364" s="93"/>
    </row>
    <row r="365" spans="7:18" x14ac:dyDescent="0.25">
      <c r="G365" s="93"/>
      <c r="H365" s="93"/>
      <c r="I365" s="93"/>
      <c r="J365" s="93"/>
      <c r="K365" s="93"/>
      <c r="L365" s="93"/>
      <c r="M365" s="93"/>
      <c r="N365" s="93"/>
      <c r="O365" s="93"/>
      <c r="P365" s="93"/>
      <c r="Q365" s="93"/>
      <c r="R365" s="93"/>
    </row>
    <row r="366" spans="7:18" x14ac:dyDescent="0.25">
      <c r="G366" s="93"/>
      <c r="H366" s="93"/>
      <c r="I366" s="93"/>
      <c r="J366" s="93"/>
      <c r="K366" s="93"/>
      <c r="L366" s="93"/>
      <c r="M366" s="93"/>
      <c r="N366" s="93"/>
      <c r="O366" s="93"/>
      <c r="P366" s="93"/>
      <c r="Q366" s="93"/>
      <c r="R366" s="93"/>
    </row>
    <row r="367" spans="7:18" x14ac:dyDescent="0.25">
      <c r="G367" s="93"/>
      <c r="H367" s="93"/>
      <c r="I367" s="93"/>
      <c r="J367" s="93"/>
      <c r="K367" s="93"/>
      <c r="L367" s="93"/>
      <c r="M367" s="93"/>
      <c r="N367" s="93"/>
      <c r="O367" s="93"/>
      <c r="P367" s="93"/>
      <c r="Q367" s="93"/>
      <c r="R367" s="93"/>
    </row>
    <row r="368" spans="7:18" x14ac:dyDescent="0.25">
      <c r="G368" s="93"/>
      <c r="H368" s="93"/>
      <c r="I368" s="93"/>
      <c r="J368" s="93"/>
      <c r="K368" s="93"/>
      <c r="L368" s="93"/>
      <c r="M368" s="93"/>
      <c r="N368" s="93"/>
      <c r="O368" s="93"/>
      <c r="P368" s="93"/>
      <c r="Q368" s="93"/>
      <c r="R368" s="93"/>
    </row>
    <row r="369" spans="7:18" x14ac:dyDescent="0.25">
      <c r="G369" s="93"/>
      <c r="H369" s="93"/>
      <c r="I369" s="93"/>
      <c r="J369" s="93"/>
      <c r="K369" s="93"/>
      <c r="L369" s="93"/>
      <c r="M369" s="93"/>
      <c r="N369" s="93"/>
      <c r="O369" s="93"/>
      <c r="P369" s="93"/>
      <c r="Q369" s="93"/>
      <c r="R369" s="93"/>
    </row>
    <row r="370" spans="7:18" x14ac:dyDescent="0.25">
      <c r="G370" s="93"/>
      <c r="H370" s="93"/>
      <c r="I370" s="93"/>
      <c r="J370" s="93"/>
      <c r="K370" s="93"/>
      <c r="L370" s="93"/>
      <c r="M370" s="93"/>
      <c r="N370" s="93"/>
      <c r="O370" s="93"/>
      <c r="P370" s="93"/>
      <c r="Q370" s="93"/>
      <c r="R370" s="93"/>
    </row>
    <row r="371" spans="7:18" x14ac:dyDescent="0.25">
      <c r="G371" s="93"/>
      <c r="H371" s="93"/>
      <c r="I371" s="93"/>
      <c r="J371" s="93"/>
      <c r="K371" s="93"/>
      <c r="L371" s="93"/>
      <c r="M371" s="93"/>
      <c r="N371" s="93"/>
      <c r="O371" s="93"/>
      <c r="P371" s="93"/>
      <c r="Q371" s="93"/>
      <c r="R371" s="93"/>
    </row>
    <row r="372" spans="7:18" x14ac:dyDescent="0.25">
      <c r="G372" s="93"/>
      <c r="H372" s="93"/>
      <c r="I372" s="93"/>
      <c r="J372" s="93"/>
      <c r="K372" s="93"/>
      <c r="L372" s="93"/>
      <c r="M372" s="93"/>
      <c r="N372" s="93"/>
      <c r="O372" s="93"/>
      <c r="P372" s="93"/>
      <c r="Q372" s="93"/>
      <c r="R372" s="93"/>
    </row>
    <row r="373" spans="7:18" x14ac:dyDescent="0.25">
      <c r="G373" s="93"/>
      <c r="H373" s="93"/>
      <c r="I373" s="93"/>
      <c r="J373" s="93"/>
      <c r="K373" s="93"/>
      <c r="L373" s="93"/>
      <c r="M373" s="93"/>
      <c r="N373" s="93"/>
      <c r="O373" s="93"/>
      <c r="P373" s="93"/>
      <c r="Q373" s="93"/>
      <c r="R373" s="93"/>
    </row>
    <row r="374" spans="7:18" x14ac:dyDescent="0.25">
      <c r="G374" s="93"/>
      <c r="H374" s="93"/>
      <c r="I374" s="93"/>
      <c r="J374" s="93"/>
      <c r="K374" s="93"/>
      <c r="L374" s="93"/>
      <c r="M374" s="93"/>
      <c r="N374" s="93"/>
      <c r="O374" s="93"/>
      <c r="P374" s="93"/>
      <c r="Q374" s="93"/>
      <c r="R374" s="93"/>
    </row>
    <row r="375" spans="7:18" x14ac:dyDescent="0.25">
      <c r="G375" s="93"/>
      <c r="H375" s="93"/>
      <c r="I375" s="93"/>
      <c r="J375" s="93"/>
      <c r="K375" s="93"/>
      <c r="L375" s="93"/>
      <c r="M375" s="93"/>
      <c r="N375" s="93"/>
      <c r="O375" s="93"/>
      <c r="P375" s="93"/>
      <c r="Q375" s="93"/>
      <c r="R375" s="93"/>
    </row>
    <row r="376" spans="7:18" x14ac:dyDescent="0.25">
      <c r="G376" s="93"/>
      <c r="H376" s="93"/>
      <c r="I376" s="93"/>
      <c r="J376" s="93"/>
      <c r="K376" s="93"/>
      <c r="L376" s="93"/>
      <c r="M376" s="93"/>
      <c r="N376" s="93"/>
      <c r="O376" s="93"/>
      <c r="P376" s="93"/>
      <c r="Q376" s="93"/>
      <c r="R376" s="93"/>
    </row>
    <row r="377" spans="7:18" x14ac:dyDescent="0.25">
      <c r="G377" s="93"/>
      <c r="H377" s="93"/>
      <c r="I377" s="93"/>
      <c r="J377" s="93"/>
      <c r="K377" s="93"/>
      <c r="L377" s="93"/>
      <c r="M377" s="93"/>
      <c r="N377" s="93"/>
      <c r="O377" s="93"/>
      <c r="P377" s="93"/>
      <c r="Q377" s="93"/>
      <c r="R377" s="93"/>
    </row>
    <row r="378" spans="7:18" x14ac:dyDescent="0.25">
      <c r="G378" s="93"/>
      <c r="H378" s="93"/>
      <c r="I378" s="93"/>
      <c r="J378" s="93"/>
      <c r="K378" s="93"/>
      <c r="L378" s="93"/>
      <c r="M378" s="93"/>
      <c r="N378" s="93"/>
      <c r="O378" s="93"/>
      <c r="P378" s="93"/>
      <c r="Q378" s="93"/>
      <c r="R378" s="93"/>
    </row>
    <row r="379" spans="7:18" x14ac:dyDescent="0.25">
      <c r="G379" s="93"/>
      <c r="H379" s="93"/>
      <c r="I379" s="93"/>
      <c r="J379" s="93"/>
      <c r="K379" s="93"/>
      <c r="L379" s="93"/>
      <c r="M379" s="93"/>
      <c r="N379" s="93"/>
      <c r="O379" s="93"/>
      <c r="P379" s="93"/>
      <c r="Q379" s="93"/>
      <c r="R379" s="93"/>
    </row>
    <row r="380" spans="7:18" x14ac:dyDescent="0.25">
      <c r="G380" s="93"/>
      <c r="H380" s="93"/>
      <c r="I380" s="93"/>
      <c r="J380" s="93"/>
      <c r="K380" s="93"/>
      <c r="L380" s="93"/>
      <c r="M380" s="93"/>
      <c r="N380" s="93"/>
      <c r="O380" s="93"/>
      <c r="P380" s="93"/>
      <c r="Q380" s="93"/>
      <c r="R380" s="93"/>
    </row>
    <row r="381" spans="7:18" x14ac:dyDescent="0.25">
      <c r="G381" s="93"/>
      <c r="H381" s="93"/>
      <c r="I381" s="93"/>
      <c r="J381" s="93"/>
      <c r="K381" s="93"/>
      <c r="L381" s="93"/>
      <c r="M381" s="93"/>
      <c r="N381" s="93"/>
      <c r="O381" s="93"/>
      <c r="P381" s="93"/>
      <c r="Q381" s="93"/>
      <c r="R381" s="93"/>
    </row>
    <row r="382" spans="7:18" x14ac:dyDescent="0.25">
      <c r="G382" s="93"/>
      <c r="H382" s="93"/>
      <c r="I382" s="93"/>
      <c r="J382" s="93"/>
      <c r="K382" s="93"/>
      <c r="L382" s="93"/>
      <c r="M382" s="93"/>
      <c r="N382" s="93"/>
      <c r="O382" s="93"/>
      <c r="P382" s="93"/>
      <c r="Q382" s="93"/>
      <c r="R382" s="93"/>
    </row>
    <row r="383" spans="7:18" x14ac:dyDescent="0.25">
      <c r="G383" s="93"/>
      <c r="H383" s="93"/>
      <c r="I383" s="93"/>
      <c r="J383" s="93"/>
      <c r="K383" s="93"/>
      <c r="L383" s="93"/>
      <c r="M383" s="93"/>
      <c r="N383" s="93"/>
      <c r="O383" s="93"/>
      <c r="P383" s="93"/>
      <c r="Q383" s="93"/>
      <c r="R383" s="93"/>
    </row>
    <row r="384" spans="7:18" x14ac:dyDescent="0.25">
      <c r="G384" s="93"/>
      <c r="H384" s="93"/>
      <c r="I384" s="93"/>
      <c r="J384" s="93"/>
      <c r="K384" s="93"/>
      <c r="L384" s="93"/>
      <c r="M384" s="93"/>
      <c r="N384" s="93"/>
      <c r="O384" s="93"/>
      <c r="P384" s="93"/>
      <c r="Q384" s="93"/>
      <c r="R384" s="93"/>
    </row>
    <row r="385" spans="7:18" x14ac:dyDescent="0.25">
      <c r="G385" s="93"/>
      <c r="H385" s="93"/>
      <c r="I385" s="93"/>
      <c r="J385" s="93"/>
      <c r="K385" s="93"/>
      <c r="L385" s="93"/>
      <c r="M385" s="93"/>
      <c r="N385" s="93"/>
      <c r="O385" s="93"/>
      <c r="P385" s="93"/>
      <c r="Q385" s="93"/>
      <c r="R385" s="93"/>
    </row>
    <row r="386" spans="7:18" x14ac:dyDescent="0.25">
      <c r="G386" s="93"/>
      <c r="H386" s="93"/>
      <c r="I386" s="93"/>
      <c r="J386" s="93"/>
      <c r="K386" s="93"/>
      <c r="L386" s="93"/>
      <c r="M386" s="93"/>
      <c r="N386" s="93"/>
      <c r="O386" s="93"/>
      <c r="P386" s="93"/>
      <c r="Q386" s="93"/>
      <c r="R386" s="93"/>
    </row>
    <row r="387" spans="7:18" x14ac:dyDescent="0.25">
      <c r="G387" s="93"/>
      <c r="H387" s="93"/>
      <c r="I387" s="93"/>
      <c r="J387" s="93"/>
      <c r="K387" s="93"/>
      <c r="L387" s="93"/>
      <c r="M387" s="93"/>
      <c r="N387" s="93"/>
      <c r="O387" s="93"/>
      <c r="P387" s="93"/>
      <c r="Q387" s="93"/>
      <c r="R387" s="93"/>
    </row>
    <row r="388" spans="7:18" x14ac:dyDescent="0.25">
      <c r="G388" s="93"/>
      <c r="H388" s="93"/>
      <c r="I388" s="93"/>
      <c r="J388" s="93"/>
      <c r="K388" s="93"/>
      <c r="L388" s="93"/>
      <c r="M388" s="93"/>
      <c r="N388" s="93"/>
      <c r="O388" s="93"/>
      <c r="P388" s="93"/>
      <c r="Q388" s="93"/>
      <c r="R388" s="93"/>
    </row>
    <row r="389" spans="7:18" x14ac:dyDescent="0.25">
      <c r="G389" s="93"/>
      <c r="H389" s="93"/>
      <c r="I389" s="93"/>
      <c r="J389" s="93"/>
      <c r="K389" s="93"/>
      <c r="L389" s="93"/>
      <c r="M389" s="93"/>
      <c r="N389" s="93"/>
      <c r="O389" s="93"/>
      <c r="P389" s="93"/>
      <c r="Q389" s="93"/>
      <c r="R389" s="93"/>
    </row>
    <row r="390" spans="7:18" x14ac:dyDescent="0.25">
      <c r="G390" s="93"/>
      <c r="H390" s="93"/>
      <c r="I390" s="93"/>
      <c r="J390" s="93"/>
      <c r="K390" s="93"/>
      <c r="L390" s="93"/>
      <c r="M390" s="93"/>
      <c r="N390" s="93"/>
      <c r="O390" s="93"/>
      <c r="P390" s="93"/>
      <c r="Q390" s="93"/>
      <c r="R390" s="93"/>
    </row>
    <row r="391" spans="7:18" x14ac:dyDescent="0.25">
      <c r="G391" s="93"/>
      <c r="H391" s="93"/>
      <c r="I391" s="93"/>
      <c r="J391" s="93"/>
      <c r="K391" s="93"/>
      <c r="L391" s="93"/>
      <c r="M391" s="93"/>
      <c r="N391" s="93"/>
      <c r="O391" s="93"/>
      <c r="P391" s="93"/>
      <c r="Q391" s="93"/>
      <c r="R391" s="93"/>
    </row>
    <row r="392" spans="7:18" x14ac:dyDescent="0.25">
      <c r="G392" s="93"/>
      <c r="H392" s="93"/>
      <c r="I392" s="93"/>
      <c r="J392" s="93"/>
      <c r="K392" s="93"/>
      <c r="L392" s="93"/>
      <c r="M392" s="93"/>
      <c r="N392" s="93"/>
      <c r="O392" s="93"/>
      <c r="P392" s="93"/>
      <c r="Q392" s="93"/>
      <c r="R392" s="93"/>
    </row>
    <row r="393" spans="7:18" x14ac:dyDescent="0.25">
      <c r="G393" s="93"/>
      <c r="H393" s="93"/>
      <c r="I393" s="93"/>
      <c r="J393" s="93"/>
      <c r="K393" s="93"/>
      <c r="L393" s="93"/>
      <c r="M393" s="93"/>
      <c r="N393" s="93"/>
      <c r="O393" s="93"/>
      <c r="P393" s="93"/>
      <c r="Q393" s="93"/>
      <c r="R393" s="93"/>
    </row>
    <row r="394" spans="7:18" x14ac:dyDescent="0.25">
      <c r="G394" s="93"/>
      <c r="H394" s="93"/>
      <c r="I394" s="93"/>
      <c r="J394" s="93"/>
      <c r="K394" s="93"/>
      <c r="L394" s="93"/>
      <c r="M394" s="93"/>
      <c r="N394" s="93"/>
      <c r="O394" s="93"/>
      <c r="P394" s="93"/>
      <c r="Q394" s="93"/>
      <c r="R394" s="93"/>
    </row>
    <row r="395" spans="7:18" x14ac:dyDescent="0.25">
      <c r="G395" s="93"/>
      <c r="H395" s="93"/>
      <c r="I395" s="93"/>
      <c r="J395" s="93"/>
      <c r="K395" s="93"/>
      <c r="L395" s="93"/>
      <c r="M395" s="93"/>
      <c r="N395" s="93"/>
      <c r="O395" s="93"/>
      <c r="P395" s="93"/>
      <c r="Q395" s="93"/>
      <c r="R395" s="93"/>
    </row>
    <row r="396" spans="7:18" x14ac:dyDescent="0.25">
      <c r="G396" s="93"/>
      <c r="H396" s="93"/>
      <c r="I396" s="93"/>
      <c r="J396" s="93"/>
      <c r="K396" s="93"/>
      <c r="L396" s="93"/>
      <c r="M396" s="93"/>
      <c r="N396" s="93"/>
      <c r="O396" s="93"/>
      <c r="P396" s="93"/>
      <c r="Q396" s="93"/>
      <c r="R396" s="93"/>
    </row>
    <row r="397" spans="7:18" x14ac:dyDescent="0.25">
      <c r="G397" s="93"/>
      <c r="H397" s="93"/>
      <c r="I397" s="93"/>
      <c r="J397" s="93"/>
      <c r="K397" s="93"/>
      <c r="L397" s="93"/>
      <c r="M397" s="93"/>
      <c r="N397" s="93"/>
      <c r="O397" s="93"/>
      <c r="P397" s="93"/>
      <c r="Q397" s="93"/>
      <c r="R397" s="93"/>
    </row>
    <row r="398" spans="7:18" x14ac:dyDescent="0.25">
      <c r="G398" s="93"/>
      <c r="H398" s="93"/>
      <c r="I398" s="93"/>
      <c r="J398" s="93"/>
      <c r="K398" s="93"/>
      <c r="L398" s="93"/>
      <c r="M398" s="93"/>
      <c r="N398" s="93"/>
      <c r="O398" s="93"/>
      <c r="P398" s="93"/>
      <c r="Q398" s="93"/>
      <c r="R398" s="93"/>
    </row>
    <row r="399" spans="7:18" x14ac:dyDescent="0.25">
      <c r="G399" s="93"/>
      <c r="H399" s="93"/>
      <c r="I399" s="93"/>
      <c r="J399" s="93"/>
      <c r="K399" s="93"/>
      <c r="L399" s="93"/>
      <c r="M399" s="93"/>
      <c r="N399" s="93"/>
      <c r="O399" s="93"/>
      <c r="P399" s="93"/>
      <c r="Q399" s="93"/>
      <c r="R399" s="93"/>
    </row>
    <row r="400" spans="7:18" x14ac:dyDescent="0.25">
      <c r="G400" s="93"/>
      <c r="H400" s="93"/>
      <c r="I400" s="93"/>
      <c r="J400" s="93"/>
      <c r="K400" s="93"/>
      <c r="L400" s="93"/>
      <c r="M400" s="93"/>
      <c r="N400" s="93"/>
      <c r="O400" s="93"/>
      <c r="P400" s="93"/>
      <c r="Q400" s="93"/>
      <c r="R400" s="93"/>
    </row>
    <row r="401" spans="7:18" x14ac:dyDescent="0.25">
      <c r="G401" s="93"/>
      <c r="H401" s="93"/>
      <c r="I401" s="93"/>
      <c r="J401" s="93"/>
      <c r="K401" s="93"/>
      <c r="L401" s="93"/>
      <c r="M401" s="93"/>
      <c r="N401" s="93"/>
      <c r="O401" s="93"/>
      <c r="P401" s="93"/>
      <c r="Q401" s="93"/>
      <c r="R401" s="93"/>
    </row>
    <row r="402" spans="7:18" x14ac:dyDescent="0.25">
      <c r="G402" s="93"/>
      <c r="H402" s="93"/>
      <c r="I402" s="93"/>
      <c r="J402" s="93"/>
      <c r="K402" s="93"/>
      <c r="L402" s="93"/>
      <c r="M402" s="93"/>
      <c r="N402" s="93"/>
      <c r="O402" s="93"/>
      <c r="P402" s="93"/>
      <c r="Q402" s="93"/>
      <c r="R402" s="93"/>
    </row>
  </sheetData>
  <sheetProtection sheet="1" objects="1" scenarios="1"/>
  <dataConsolidate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400-000000000000}">
      <formula1>0</formula1>
      <formula2>100</formula2>
    </dataValidation>
    <dataValidation type="list" allowBlank="1" showInputMessage="1" showErrorMessage="1" sqref="P8:P52" xr:uid="{00000000-0002-0000-04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CM398"/>
  <sheetViews>
    <sheetView showGridLines="0" zoomScaleNormal="100" workbookViewId="0">
      <selection activeCell="G8" sqref="G8"/>
    </sheetView>
  </sheetViews>
  <sheetFormatPr defaultRowHeight="13.8" x14ac:dyDescent="0.25"/>
  <cols>
    <col min="1" max="1" width="2.296875" style="155" customWidth="1"/>
    <col min="2" max="2" width="4.59765625" style="155" bestFit="1" customWidth="1"/>
    <col min="3" max="3" width="9.69921875" style="155" customWidth="1"/>
    <col min="4" max="4" width="7.19921875" style="155" customWidth="1"/>
    <col min="5" max="5" width="8.3984375" style="155" bestFit="1" customWidth="1"/>
    <col min="6" max="6" width="9.8984375" style="155" customWidth="1"/>
    <col min="7" max="7" width="6" style="155" bestFit="1" customWidth="1"/>
    <col min="8" max="8" width="11.59765625" style="155" customWidth="1"/>
    <col min="9" max="9" width="1.3984375" style="155" customWidth="1"/>
    <col min="10" max="10" width="9.3984375" style="155" bestFit="1" customWidth="1"/>
    <col min="11" max="12" width="5.296875" style="155" customWidth="1"/>
    <col min="13" max="13" width="12.59765625" style="155" customWidth="1"/>
    <col min="14" max="14" width="3.3984375" style="155" customWidth="1"/>
    <col min="15" max="15" width="4.296875" style="155" customWidth="1"/>
    <col min="16" max="17" width="9" style="155"/>
    <col min="18" max="18" width="5.59765625" style="155" customWidth="1"/>
    <col min="19" max="19" width="7" style="155" customWidth="1"/>
    <col min="20" max="20" width="7.09765625" style="155" customWidth="1"/>
    <col min="21" max="30" width="5.59765625" style="155" customWidth="1"/>
    <col min="31" max="259" width="9" style="155"/>
    <col min="260" max="260" width="2.296875" style="155" customWidth="1"/>
    <col min="261" max="261" width="4.59765625" style="155" bestFit="1" customWidth="1"/>
    <col min="262" max="262" width="10" style="155" customWidth="1"/>
    <col min="263" max="263" width="24.3984375" style="155" customWidth="1"/>
    <col min="264" max="264" width="6" style="155" bestFit="1" customWidth="1"/>
    <col min="265" max="265" width="9.3984375" style="155" bestFit="1" customWidth="1"/>
    <col min="266" max="266" width="1.69921875" style="155" customWidth="1"/>
    <col min="267" max="267" width="8.09765625" style="155" bestFit="1" customWidth="1"/>
    <col min="268" max="269" width="5.296875" style="155" customWidth="1"/>
    <col min="270" max="270" width="12.59765625" style="155" customWidth="1"/>
    <col min="271" max="271" width="3.3984375" style="155" customWidth="1"/>
    <col min="272" max="515" width="9" style="155"/>
    <col min="516" max="516" width="2.296875" style="155" customWidth="1"/>
    <col min="517" max="517" width="4.59765625" style="155" bestFit="1" customWidth="1"/>
    <col min="518" max="518" width="10" style="155" customWidth="1"/>
    <col min="519" max="519" width="24.3984375" style="155" customWidth="1"/>
    <col min="520" max="520" width="6" style="155" bestFit="1" customWidth="1"/>
    <col min="521" max="521" width="9.3984375" style="155" bestFit="1" customWidth="1"/>
    <col min="522" max="522" width="1.69921875" style="155" customWidth="1"/>
    <col min="523" max="523" width="8.09765625" style="155" bestFit="1" customWidth="1"/>
    <col min="524" max="525" width="5.296875" style="155" customWidth="1"/>
    <col min="526" max="526" width="12.59765625" style="155" customWidth="1"/>
    <col min="527" max="527" width="3.3984375" style="155" customWidth="1"/>
    <col min="528" max="771" width="9" style="155"/>
    <col min="772" max="772" width="2.296875" style="155" customWidth="1"/>
    <col min="773" max="773" width="4.59765625" style="155" bestFit="1" customWidth="1"/>
    <col min="774" max="774" width="10" style="155" customWidth="1"/>
    <col min="775" max="775" width="24.3984375" style="155" customWidth="1"/>
    <col min="776" max="776" width="6" style="155" bestFit="1" customWidth="1"/>
    <col min="777" max="777" width="9.3984375" style="155" bestFit="1" customWidth="1"/>
    <col min="778" max="778" width="1.69921875" style="155" customWidth="1"/>
    <col min="779" max="779" width="8.09765625" style="155" bestFit="1" customWidth="1"/>
    <col min="780" max="781" width="5.296875" style="155" customWidth="1"/>
    <col min="782" max="782" width="12.59765625" style="155" customWidth="1"/>
    <col min="783" max="783" width="3.3984375" style="155" customWidth="1"/>
    <col min="784" max="1027" width="9" style="155"/>
    <col min="1028" max="1028" width="2.296875" style="155" customWidth="1"/>
    <col min="1029" max="1029" width="4.59765625" style="155" bestFit="1" customWidth="1"/>
    <col min="1030" max="1030" width="10" style="155" customWidth="1"/>
    <col min="1031" max="1031" width="24.3984375" style="155" customWidth="1"/>
    <col min="1032" max="1032" width="6" style="155" bestFit="1" customWidth="1"/>
    <col min="1033" max="1033" width="9.3984375" style="155" bestFit="1" customWidth="1"/>
    <col min="1034" max="1034" width="1.69921875" style="155" customWidth="1"/>
    <col min="1035" max="1035" width="8.09765625" style="155" bestFit="1" customWidth="1"/>
    <col min="1036" max="1037" width="5.296875" style="155" customWidth="1"/>
    <col min="1038" max="1038" width="12.59765625" style="155" customWidth="1"/>
    <col min="1039" max="1039" width="3.3984375" style="155" customWidth="1"/>
    <col min="1040" max="1283" width="9" style="155"/>
    <col min="1284" max="1284" width="2.296875" style="155" customWidth="1"/>
    <col min="1285" max="1285" width="4.59765625" style="155" bestFit="1" customWidth="1"/>
    <col min="1286" max="1286" width="10" style="155" customWidth="1"/>
    <col min="1287" max="1287" width="24.3984375" style="155" customWidth="1"/>
    <col min="1288" max="1288" width="6" style="155" bestFit="1" customWidth="1"/>
    <col min="1289" max="1289" width="9.3984375" style="155" bestFit="1" customWidth="1"/>
    <col min="1290" max="1290" width="1.69921875" style="155" customWidth="1"/>
    <col min="1291" max="1291" width="8.09765625" style="155" bestFit="1" customWidth="1"/>
    <col min="1292" max="1293" width="5.296875" style="155" customWidth="1"/>
    <col min="1294" max="1294" width="12.59765625" style="155" customWidth="1"/>
    <col min="1295" max="1295" width="3.3984375" style="155" customWidth="1"/>
    <col min="1296" max="1539" width="9" style="155"/>
    <col min="1540" max="1540" width="2.296875" style="155" customWidth="1"/>
    <col min="1541" max="1541" width="4.59765625" style="155" bestFit="1" customWidth="1"/>
    <col min="1542" max="1542" width="10" style="155" customWidth="1"/>
    <col min="1543" max="1543" width="24.3984375" style="155" customWidth="1"/>
    <col min="1544" max="1544" width="6" style="155" bestFit="1" customWidth="1"/>
    <col min="1545" max="1545" width="9.3984375" style="155" bestFit="1" customWidth="1"/>
    <col min="1546" max="1546" width="1.69921875" style="155" customWidth="1"/>
    <col min="1547" max="1547" width="8.09765625" style="155" bestFit="1" customWidth="1"/>
    <col min="1548" max="1549" width="5.296875" style="155" customWidth="1"/>
    <col min="1550" max="1550" width="12.59765625" style="155" customWidth="1"/>
    <col min="1551" max="1551" width="3.3984375" style="155" customWidth="1"/>
    <col min="1552" max="1795" width="9" style="155"/>
    <col min="1796" max="1796" width="2.296875" style="155" customWidth="1"/>
    <col min="1797" max="1797" width="4.59765625" style="155" bestFit="1" customWidth="1"/>
    <col min="1798" max="1798" width="10" style="155" customWidth="1"/>
    <col min="1799" max="1799" width="24.3984375" style="155" customWidth="1"/>
    <col min="1800" max="1800" width="6" style="155" bestFit="1" customWidth="1"/>
    <col min="1801" max="1801" width="9.3984375" style="155" bestFit="1" customWidth="1"/>
    <col min="1802" max="1802" width="1.69921875" style="155" customWidth="1"/>
    <col min="1803" max="1803" width="8.09765625" style="155" bestFit="1" customWidth="1"/>
    <col min="1804" max="1805" width="5.296875" style="155" customWidth="1"/>
    <col min="1806" max="1806" width="12.59765625" style="155" customWidth="1"/>
    <col min="1807" max="1807" width="3.3984375" style="155" customWidth="1"/>
    <col min="1808" max="2051" width="9" style="155"/>
    <col min="2052" max="2052" width="2.296875" style="155" customWidth="1"/>
    <col min="2053" max="2053" width="4.59765625" style="155" bestFit="1" customWidth="1"/>
    <col min="2054" max="2054" width="10" style="155" customWidth="1"/>
    <col min="2055" max="2055" width="24.3984375" style="155" customWidth="1"/>
    <col min="2056" max="2056" width="6" style="155" bestFit="1" customWidth="1"/>
    <col min="2057" max="2057" width="9.3984375" style="155" bestFit="1" customWidth="1"/>
    <col min="2058" max="2058" width="1.69921875" style="155" customWidth="1"/>
    <col min="2059" max="2059" width="8.09765625" style="155" bestFit="1" customWidth="1"/>
    <col min="2060" max="2061" width="5.296875" style="155" customWidth="1"/>
    <col min="2062" max="2062" width="12.59765625" style="155" customWidth="1"/>
    <col min="2063" max="2063" width="3.3984375" style="155" customWidth="1"/>
    <col min="2064" max="2307" width="9" style="155"/>
    <col min="2308" max="2308" width="2.296875" style="155" customWidth="1"/>
    <col min="2309" max="2309" width="4.59765625" style="155" bestFit="1" customWidth="1"/>
    <col min="2310" max="2310" width="10" style="155" customWidth="1"/>
    <col min="2311" max="2311" width="24.3984375" style="155" customWidth="1"/>
    <col min="2312" max="2312" width="6" style="155" bestFit="1" customWidth="1"/>
    <col min="2313" max="2313" width="9.3984375" style="155" bestFit="1" customWidth="1"/>
    <col min="2314" max="2314" width="1.69921875" style="155" customWidth="1"/>
    <col min="2315" max="2315" width="8.09765625" style="155" bestFit="1" customWidth="1"/>
    <col min="2316" max="2317" width="5.296875" style="155" customWidth="1"/>
    <col min="2318" max="2318" width="12.59765625" style="155" customWidth="1"/>
    <col min="2319" max="2319" width="3.3984375" style="155" customWidth="1"/>
    <col min="2320" max="2563" width="9" style="155"/>
    <col min="2564" max="2564" width="2.296875" style="155" customWidth="1"/>
    <col min="2565" max="2565" width="4.59765625" style="155" bestFit="1" customWidth="1"/>
    <col min="2566" max="2566" width="10" style="155" customWidth="1"/>
    <col min="2567" max="2567" width="24.3984375" style="155" customWidth="1"/>
    <col min="2568" max="2568" width="6" style="155" bestFit="1" customWidth="1"/>
    <col min="2569" max="2569" width="9.3984375" style="155" bestFit="1" customWidth="1"/>
    <col min="2570" max="2570" width="1.69921875" style="155" customWidth="1"/>
    <col min="2571" max="2571" width="8.09765625" style="155" bestFit="1" customWidth="1"/>
    <col min="2572" max="2573" width="5.296875" style="155" customWidth="1"/>
    <col min="2574" max="2574" width="12.59765625" style="155" customWidth="1"/>
    <col min="2575" max="2575" width="3.3984375" style="155" customWidth="1"/>
    <col min="2576" max="2819" width="9" style="155"/>
    <col min="2820" max="2820" width="2.296875" style="155" customWidth="1"/>
    <col min="2821" max="2821" width="4.59765625" style="155" bestFit="1" customWidth="1"/>
    <col min="2822" max="2822" width="10" style="155" customWidth="1"/>
    <col min="2823" max="2823" width="24.3984375" style="155" customWidth="1"/>
    <col min="2824" max="2824" width="6" style="155" bestFit="1" customWidth="1"/>
    <col min="2825" max="2825" width="9.3984375" style="155" bestFit="1" customWidth="1"/>
    <col min="2826" max="2826" width="1.69921875" style="155" customWidth="1"/>
    <col min="2827" max="2827" width="8.09765625" style="155" bestFit="1" customWidth="1"/>
    <col min="2828" max="2829" width="5.296875" style="155" customWidth="1"/>
    <col min="2830" max="2830" width="12.59765625" style="155" customWidth="1"/>
    <col min="2831" max="2831" width="3.3984375" style="155" customWidth="1"/>
    <col min="2832" max="3075" width="9" style="155"/>
    <col min="3076" max="3076" width="2.296875" style="155" customWidth="1"/>
    <col min="3077" max="3077" width="4.59765625" style="155" bestFit="1" customWidth="1"/>
    <col min="3078" max="3078" width="10" style="155" customWidth="1"/>
    <col min="3079" max="3079" width="24.3984375" style="155" customWidth="1"/>
    <col min="3080" max="3080" width="6" style="155" bestFit="1" customWidth="1"/>
    <col min="3081" max="3081" width="9.3984375" style="155" bestFit="1" customWidth="1"/>
    <col min="3082" max="3082" width="1.69921875" style="155" customWidth="1"/>
    <col min="3083" max="3083" width="8.09765625" style="155" bestFit="1" customWidth="1"/>
    <col min="3084" max="3085" width="5.296875" style="155" customWidth="1"/>
    <col min="3086" max="3086" width="12.59765625" style="155" customWidth="1"/>
    <col min="3087" max="3087" width="3.3984375" style="155" customWidth="1"/>
    <col min="3088" max="3331" width="9" style="155"/>
    <col min="3332" max="3332" width="2.296875" style="155" customWidth="1"/>
    <col min="3333" max="3333" width="4.59765625" style="155" bestFit="1" customWidth="1"/>
    <col min="3334" max="3334" width="10" style="155" customWidth="1"/>
    <col min="3335" max="3335" width="24.3984375" style="155" customWidth="1"/>
    <col min="3336" max="3336" width="6" style="155" bestFit="1" customWidth="1"/>
    <col min="3337" max="3337" width="9.3984375" style="155" bestFit="1" customWidth="1"/>
    <col min="3338" max="3338" width="1.69921875" style="155" customWidth="1"/>
    <col min="3339" max="3339" width="8.09765625" style="155" bestFit="1" customWidth="1"/>
    <col min="3340" max="3341" width="5.296875" style="155" customWidth="1"/>
    <col min="3342" max="3342" width="12.59765625" style="155" customWidth="1"/>
    <col min="3343" max="3343" width="3.3984375" style="155" customWidth="1"/>
    <col min="3344" max="3587" width="9" style="155"/>
    <col min="3588" max="3588" width="2.296875" style="155" customWidth="1"/>
    <col min="3589" max="3589" width="4.59765625" style="155" bestFit="1" customWidth="1"/>
    <col min="3590" max="3590" width="10" style="155" customWidth="1"/>
    <col min="3591" max="3591" width="24.3984375" style="155" customWidth="1"/>
    <col min="3592" max="3592" width="6" style="155" bestFit="1" customWidth="1"/>
    <col min="3593" max="3593" width="9.3984375" style="155" bestFit="1" customWidth="1"/>
    <col min="3594" max="3594" width="1.69921875" style="155" customWidth="1"/>
    <col min="3595" max="3595" width="8.09765625" style="155" bestFit="1" customWidth="1"/>
    <col min="3596" max="3597" width="5.296875" style="155" customWidth="1"/>
    <col min="3598" max="3598" width="12.59765625" style="155" customWidth="1"/>
    <col min="3599" max="3599" width="3.3984375" style="155" customWidth="1"/>
    <col min="3600" max="3843" width="9" style="155"/>
    <col min="3844" max="3844" width="2.296875" style="155" customWidth="1"/>
    <col min="3845" max="3845" width="4.59765625" style="155" bestFit="1" customWidth="1"/>
    <col min="3846" max="3846" width="10" style="155" customWidth="1"/>
    <col min="3847" max="3847" width="24.3984375" style="155" customWidth="1"/>
    <col min="3848" max="3848" width="6" style="155" bestFit="1" customWidth="1"/>
    <col min="3849" max="3849" width="9.3984375" style="155" bestFit="1" customWidth="1"/>
    <col min="3850" max="3850" width="1.69921875" style="155" customWidth="1"/>
    <col min="3851" max="3851" width="8.09765625" style="155" bestFit="1" customWidth="1"/>
    <col min="3852" max="3853" width="5.296875" style="155" customWidth="1"/>
    <col min="3854" max="3854" width="12.59765625" style="155" customWidth="1"/>
    <col min="3855" max="3855" width="3.3984375" style="155" customWidth="1"/>
    <col min="3856" max="4099" width="9" style="155"/>
    <col min="4100" max="4100" width="2.296875" style="155" customWidth="1"/>
    <col min="4101" max="4101" width="4.59765625" style="155" bestFit="1" customWidth="1"/>
    <col min="4102" max="4102" width="10" style="155" customWidth="1"/>
    <col min="4103" max="4103" width="24.3984375" style="155" customWidth="1"/>
    <col min="4104" max="4104" width="6" style="155" bestFit="1" customWidth="1"/>
    <col min="4105" max="4105" width="9.3984375" style="155" bestFit="1" customWidth="1"/>
    <col min="4106" max="4106" width="1.69921875" style="155" customWidth="1"/>
    <col min="4107" max="4107" width="8.09765625" style="155" bestFit="1" customWidth="1"/>
    <col min="4108" max="4109" width="5.296875" style="155" customWidth="1"/>
    <col min="4110" max="4110" width="12.59765625" style="155" customWidth="1"/>
    <col min="4111" max="4111" width="3.3984375" style="155" customWidth="1"/>
    <col min="4112" max="4355" width="9" style="155"/>
    <col min="4356" max="4356" width="2.296875" style="155" customWidth="1"/>
    <col min="4357" max="4357" width="4.59765625" style="155" bestFit="1" customWidth="1"/>
    <col min="4358" max="4358" width="10" style="155" customWidth="1"/>
    <col min="4359" max="4359" width="24.3984375" style="155" customWidth="1"/>
    <col min="4360" max="4360" width="6" style="155" bestFit="1" customWidth="1"/>
    <col min="4361" max="4361" width="9.3984375" style="155" bestFit="1" customWidth="1"/>
    <col min="4362" max="4362" width="1.69921875" style="155" customWidth="1"/>
    <col min="4363" max="4363" width="8.09765625" style="155" bestFit="1" customWidth="1"/>
    <col min="4364" max="4365" width="5.296875" style="155" customWidth="1"/>
    <col min="4366" max="4366" width="12.59765625" style="155" customWidth="1"/>
    <col min="4367" max="4367" width="3.3984375" style="155" customWidth="1"/>
    <col min="4368" max="4611" width="9" style="155"/>
    <col min="4612" max="4612" width="2.296875" style="155" customWidth="1"/>
    <col min="4613" max="4613" width="4.59765625" style="155" bestFit="1" customWidth="1"/>
    <col min="4614" max="4614" width="10" style="155" customWidth="1"/>
    <col min="4615" max="4615" width="24.3984375" style="155" customWidth="1"/>
    <col min="4616" max="4616" width="6" style="155" bestFit="1" customWidth="1"/>
    <col min="4617" max="4617" width="9.3984375" style="155" bestFit="1" customWidth="1"/>
    <col min="4618" max="4618" width="1.69921875" style="155" customWidth="1"/>
    <col min="4619" max="4619" width="8.09765625" style="155" bestFit="1" customWidth="1"/>
    <col min="4620" max="4621" width="5.296875" style="155" customWidth="1"/>
    <col min="4622" max="4622" width="12.59765625" style="155" customWidth="1"/>
    <col min="4623" max="4623" width="3.3984375" style="155" customWidth="1"/>
    <col min="4624" max="4867" width="9" style="155"/>
    <col min="4868" max="4868" width="2.296875" style="155" customWidth="1"/>
    <col min="4869" max="4869" width="4.59765625" style="155" bestFit="1" customWidth="1"/>
    <col min="4870" max="4870" width="10" style="155" customWidth="1"/>
    <col min="4871" max="4871" width="24.3984375" style="155" customWidth="1"/>
    <col min="4872" max="4872" width="6" style="155" bestFit="1" customWidth="1"/>
    <col min="4873" max="4873" width="9.3984375" style="155" bestFit="1" customWidth="1"/>
    <col min="4874" max="4874" width="1.69921875" style="155" customWidth="1"/>
    <col min="4875" max="4875" width="8.09765625" style="155" bestFit="1" customWidth="1"/>
    <col min="4876" max="4877" width="5.296875" style="155" customWidth="1"/>
    <col min="4878" max="4878" width="12.59765625" style="155" customWidth="1"/>
    <col min="4879" max="4879" width="3.3984375" style="155" customWidth="1"/>
    <col min="4880" max="5123" width="9" style="155"/>
    <col min="5124" max="5124" width="2.296875" style="155" customWidth="1"/>
    <col min="5125" max="5125" width="4.59765625" style="155" bestFit="1" customWidth="1"/>
    <col min="5126" max="5126" width="10" style="155" customWidth="1"/>
    <col min="5127" max="5127" width="24.3984375" style="155" customWidth="1"/>
    <col min="5128" max="5128" width="6" style="155" bestFit="1" customWidth="1"/>
    <col min="5129" max="5129" width="9.3984375" style="155" bestFit="1" customWidth="1"/>
    <col min="5130" max="5130" width="1.69921875" style="155" customWidth="1"/>
    <col min="5131" max="5131" width="8.09765625" style="155" bestFit="1" customWidth="1"/>
    <col min="5132" max="5133" width="5.296875" style="155" customWidth="1"/>
    <col min="5134" max="5134" width="12.59765625" style="155" customWidth="1"/>
    <col min="5135" max="5135" width="3.3984375" style="155" customWidth="1"/>
    <col min="5136" max="5379" width="9" style="155"/>
    <col min="5380" max="5380" width="2.296875" style="155" customWidth="1"/>
    <col min="5381" max="5381" width="4.59765625" style="155" bestFit="1" customWidth="1"/>
    <col min="5382" max="5382" width="10" style="155" customWidth="1"/>
    <col min="5383" max="5383" width="24.3984375" style="155" customWidth="1"/>
    <col min="5384" max="5384" width="6" style="155" bestFit="1" customWidth="1"/>
    <col min="5385" max="5385" width="9.3984375" style="155" bestFit="1" customWidth="1"/>
    <col min="5386" max="5386" width="1.69921875" style="155" customWidth="1"/>
    <col min="5387" max="5387" width="8.09765625" style="155" bestFit="1" customWidth="1"/>
    <col min="5388" max="5389" width="5.296875" style="155" customWidth="1"/>
    <col min="5390" max="5390" width="12.59765625" style="155" customWidth="1"/>
    <col min="5391" max="5391" width="3.3984375" style="155" customWidth="1"/>
    <col min="5392" max="5635" width="9" style="155"/>
    <col min="5636" max="5636" width="2.296875" style="155" customWidth="1"/>
    <col min="5637" max="5637" width="4.59765625" style="155" bestFit="1" customWidth="1"/>
    <col min="5638" max="5638" width="10" style="155" customWidth="1"/>
    <col min="5639" max="5639" width="24.3984375" style="155" customWidth="1"/>
    <col min="5640" max="5640" width="6" style="155" bestFit="1" customWidth="1"/>
    <col min="5641" max="5641" width="9.3984375" style="155" bestFit="1" customWidth="1"/>
    <col min="5642" max="5642" width="1.69921875" style="155" customWidth="1"/>
    <col min="5643" max="5643" width="8.09765625" style="155" bestFit="1" customWidth="1"/>
    <col min="5644" max="5645" width="5.296875" style="155" customWidth="1"/>
    <col min="5646" max="5646" width="12.59765625" style="155" customWidth="1"/>
    <col min="5647" max="5647" width="3.3984375" style="155" customWidth="1"/>
    <col min="5648" max="5891" width="9" style="155"/>
    <col min="5892" max="5892" width="2.296875" style="155" customWidth="1"/>
    <col min="5893" max="5893" width="4.59765625" style="155" bestFit="1" customWidth="1"/>
    <col min="5894" max="5894" width="10" style="155" customWidth="1"/>
    <col min="5895" max="5895" width="24.3984375" style="155" customWidth="1"/>
    <col min="5896" max="5896" width="6" style="155" bestFit="1" customWidth="1"/>
    <col min="5897" max="5897" width="9.3984375" style="155" bestFit="1" customWidth="1"/>
    <col min="5898" max="5898" width="1.69921875" style="155" customWidth="1"/>
    <col min="5899" max="5899" width="8.09765625" style="155" bestFit="1" customWidth="1"/>
    <col min="5900" max="5901" width="5.296875" style="155" customWidth="1"/>
    <col min="5902" max="5902" width="12.59765625" style="155" customWidth="1"/>
    <col min="5903" max="5903" width="3.3984375" style="155" customWidth="1"/>
    <col min="5904" max="6147" width="9" style="155"/>
    <col min="6148" max="6148" width="2.296875" style="155" customWidth="1"/>
    <col min="6149" max="6149" width="4.59765625" style="155" bestFit="1" customWidth="1"/>
    <col min="6150" max="6150" width="10" style="155" customWidth="1"/>
    <col min="6151" max="6151" width="24.3984375" style="155" customWidth="1"/>
    <col min="6152" max="6152" width="6" style="155" bestFit="1" customWidth="1"/>
    <col min="6153" max="6153" width="9.3984375" style="155" bestFit="1" customWidth="1"/>
    <col min="6154" max="6154" width="1.69921875" style="155" customWidth="1"/>
    <col min="6155" max="6155" width="8.09765625" style="155" bestFit="1" customWidth="1"/>
    <col min="6156" max="6157" width="5.296875" style="155" customWidth="1"/>
    <col min="6158" max="6158" width="12.59765625" style="155" customWidth="1"/>
    <col min="6159" max="6159" width="3.3984375" style="155" customWidth="1"/>
    <col min="6160" max="6403" width="9" style="155"/>
    <col min="6404" max="6404" width="2.296875" style="155" customWidth="1"/>
    <col min="6405" max="6405" width="4.59765625" style="155" bestFit="1" customWidth="1"/>
    <col min="6406" max="6406" width="10" style="155" customWidth="1"/>
    <col min="6407" max="6407" width="24.3984375" style="155" customWidth="1"/>
    <col min="6408" max="6408" width="6" style="155" bestFit="1" customWidth="1"/>
    <col min="6409" max="6409" width="9.3984375" style="155" bestFit="1" customWidth="1"/>
    <col min="6410" max="6410" width="1.69921875" style="155" customWidth="1"/>
    <col min="6411" max="6411" width="8.09765625" style="155" bestFit="1" customWidth="1"/>
    <col min="6412" max="6413" width="5.296875" style="155" customWidth="1"/>
    <col min="6414" max="6414" width="12.59765625" style="155" customWidth="1"/>
    <col min="6415" max="6415" width="3.3984375" style="155" customWidth="1"/>
    <col min="6416" max="6659" width="9" style="155"/>
    <col min="6660" max="6660" width="2.296875" style="155" customWidth="1"/>
    <col min="6661" max="6661" width="4.59765625" style="155" bestFit="1" customWidth="1"/>
    <col min="6662" max="6662" width="10" style="155" customWidth="1"/>
    <col min="6663" max="6663" width="24.3984375" style="155" customWidth="1"/>
    <col min="6664" max="6664" width="6" style="155" bestFit="1" customWidth="1"/>
    <col min="6665" max="6665" width="9.3984375" style="155" bestFit="1" customWidth="1"/>
    <col min="6666" max="6666" width="1.69921875" style="155" customWidth="1"/>
    <col min="6667" max="6667" width="8.09765625" style="155" bestFit="1" customWidth="1"/>
    <col min="6668" max="6669" width="5.296875" style="155" customWidth="1"/>
    <col min="6670" max="6670" width="12.59765625" style="155" customWidth="1"/>
    <col min="6671" max="6671" width="3.3984375" style="155" customWidth="1"/>
    <col min="6672" max="6915" width="9" style="155"/>
    <col min="6916" max="6916" width="2.296875" style="155" customWidth="1"/>
    <col min="6917" max="6917" width="4.59765625" style="155" bestFit="1" customWidth="1"/>
    <col min="6918" max="6918" width="10" style="155" customWidth="1"/>
    <col min="6919" max="6919" width="24.3984375" style="155" customWidth="1"/>
    <col min="6920" max="6920" width="6" style="155" bestFit="1" customWidth="1"/>
    <col min="6921" max="6921" width="9.3984375" style="155" bestFit="1" customWidth="1"/>
    <col min="6922" max="6922" width="1.69921875" style="155" customWidth="1"/>
    <col min="6923" max="6923" width="8.09765625" style="155" bestFit="1" customWidth="1"/>
    <col min="6924" max="6925" width="5.296875" style="155" customWidth="1"/>
    <col min="6926" max="6926" width="12.59765625" style="155" customWidth="1"/>
    <col min="6927" max="6927" width="3.3984375" style="155" customWidth="1"/>
    <col min="6928" max="7171" width="9" style="155"/>
    <col min="7172" max="7172" width="2.296875" style="155" customWidth="1"/>
    <col min="7173" max="7173" width="4.59765625" style="155" bestFit="1" customWidth="1"/>
    <col min="7174" max="7174" width="10" style="155" customWidth="1"/>
    <col min="7175" max="7175" width="24.3984375" style="155" customWidth="1"/>
    <col min="7176" max="7176" width="6" style="155" bestFit="1" customWidth="1"/>
    <col min="7177" max="7177" width="9.3984375" style="155" bestFit="1" customWidth="1"/>
    <col min="7178" max="7178" width="1.69921875" style="155" customWidth="1"/>
    <col min="7179" max="7179" width="8.09765625" style="155" bestFit="1" customWidth="1"/>
    <col min="7180" max="7181" width="5.296875" style="155" customWidth="1"/>
    <col min="7182" max="7182" width="12.59765625" style="155" customWidth="1"/>
    <col min="7183" max="7183" width="3.3984375" style="155" customWidth="1"/>
    <col min="7184" max="7427" width="9" style="155"/>
    <col min="7428" max="7428" width="2.296875" style="155" customWidth="1"/>
    <col min="7429" max="7429" width="4.59765625" style="155" bestFit="1" customWidth="1"/>
    <col min="7430" max="7430" width="10" style="155" customWidth="1"/>
    <col min="7431" max="7431" width="24.3984375" style="155" customWidth="1"/>
    <col min="7432" max="7432" width="6" style="155" bestFit="1" customWidth="1"/>
    <col min="7433" max="7433" width="9.3984375" style="155" bestFit="1" customWidth="1"/>
    <col min="7434" max="7434" width="1.69921875" style="155" customWidth="1"/>
    <col min="7435" max="7435" width="8.09765625" style="155" bestFit="1" customWidth="1"/>
    <col min="7436" max="7437" width="5.296875" style="155" customWidth="1"/>
    <col min="7438" max="7438" width="12.59765625" style="155" customWidth="1"/>
    <col min="7439" max="7439" width="3.3984375" style="155" customWidth="1"/>
    <col min="7440" max="7683" width="9" style="155"/>
    <col min="7684" max="7684" width="2.296875" style="155" customWidth="1"/>
    <col min="7685" max="7685" width="4.59765625" style="155" bestFit="1" customWidth="1"/>
    <col min="7686" max="7686" width="10" style="155" customWidth="1"/>
    <col min="7687" max="7687" width="24.3984375" style="155" customWidth="1"/>
    <col min="7688" max="7688" width="6" style="155" bestFit="1" customWidth="1"/>
    <col min="7689" max="7689" width="9.3984375" style="155" bestFit="1" customWidth="1"/>
    <col min="7690" max="7690" width="1.69921875" style="155" customWidth="1"/>
    <col min="7691" max="7691" width="8.09765625" style="155" bestFit="1" customWidth="1"/>
    <col min="7692" max="7693" width="5.296875" style="155" customWidth="1"/>
    <col min="7694" max="7694" width="12.59765625" style="155" customWidth="1"/>
    <col min="7695" max="7695" width="3.3984375" style="155" customWidth="1"/>
    <col min="7696" max="7939" width="9" style="155"/>
    <col min="7940" max="7940" width="2.296875" style="155" customWidth="1"/>
    <col min="7941" max="7941" width="4.59765625" style="155" bestFit="1" customWidth="1"/>
    <col min="7942" max="7942" width="10" style="155" customWidth="1"/>
    <col min="7943" max="7943" width="24.3984375" style="155" customWidth="1"/>
    <col min="7944" max="7944" width="6" style="155" bestFit="1" customWidth="1"/>
    <col min="7945" max="7945" width="9.3984375" style="155" bestFit="1" customWidth="1"/>
    <col min="7946" max="7946" width="1.69921875" style="155" customWidth="1"/>
    <col min="7947" max="7947" width="8.09765625" style="155" bestFit="1" customWidth="1"/>
    <col min="7948" max="7949" width="5.296875" style="155" customWidth="1"/>
    <col min="7950" max="7950" width="12.59765625" style="155" customWidth="1"/>
    <col min="7951" max="7951" width="3.3984375" style="155" customWidth="1"/>
    <col min="7952" max="8195" width="9" style="155"/>
    <col min="8196" max="8196" width="2.296875" style="155" customWidth="1"/>
    <col min="8197" max="8197" width="4.59765625" style="155" bestFit="1" customWidth="1"/>
    <col min="8198" max="8198" width="10" style="155" customWidth="1"/>
    <col min="8199" max="8199" width="24.3984375" style="155" customWidth="1"/>
    <col min="8200" max="8200" width="6" style="155" bestFit="1" customWidth="1"/>
    <col min="8201" max="8201" width="9.3984375" style="155" bestFit="1" customWidth="1"/>
    <col min="8202" max="8202" width="1.69921875" style="155" customWidth="1"/>
    <col min="8203" max="8203" width="8.09765625" style="155" bestFit="1" customWidth="1"/>
    <col min="8204" max="8205" width="5.296875" style="155" customWidth="1"/>
    <col min="8206" max="8206" width="12.59765625" style="155" customWidth="1"/>
    <col min="8207" max="8207" width="3.3984375" style="155" customWidth="1"/>
    <col min="8208" max="8451" width="9" style="155"/>
    <col min="8452" max="8452" width="2.296875" style="155" customWidth="1"/>
    <col min="8453" max="8453" width="4.59765625" style="155" bestFit="1" customWidth="1"/>
    <col min="8454" max="8454" width="10" style="155" customWidth="1"/>
    <col min="8455" max="8455" width="24.3984375" style="155" customWidth="1"/>
    <col min="8456" max="8456" width="6" style="155" bestFit="1" customWidth="1"/>
    <col min="8457" max="8457" width="9.3984375" style="155" bestFit="1" customWidth="1"/>
    <col min="8458" max="8458" width="1.69921875" style="155" customWidth="1"/>
    <col min="8459" max="8459" width="8.09765625" style="155" bestFit="1" customWidth="1"/>
    <col min="8460" max="8461" width="5.296875" style="155" customWidth="1"/>
    <col min="8462" max="8462" width="12.59765625" style="155" customWidth="1"/>
    <col min="8463" max="8463" width="3.3984375" style="155" customWidth="1"/>
    <col min="8464" max="8707" width="9" style="155"/>
    <col min="8708" max="8708" width="2.296875" style="155" customWidth="1"/>
    <col min="8709" max="8709" width="4.59765625" style="155" bestFit="1" customWidth="1"/>
    <col min="8710" max="8710" width="10" style="155" customWidth="1"/>
    <col min="8711" max="8711" width="24.3984375" style="155" customWidth="1"/>
    <col min="8712" max="8712" width="6" style="155" bestFit="1" customWidth="1"/>
    <col min="8713" max="8713" width="9.3984375" style="155" bestFit="1" customWidth="1"/>
    <col min="8714" max="8714" width="1.69921875" style="155" customWidth="1"/>
    <col min="8715" max="8715" width="8.09765625" style="155" bestFit="1" customWidth="1"/>
    <col min="8716" max="8717" width="5.296875" style="155" customWidth="1"/>
    <col min="8718" max="8718" width="12.59765625" style="155" customWidth="1"/>
    <col min="8719" max="8719" width="3.3984375" style="155" customWidth="1"/>
    <col min="8720" max="8963" width="9" style="155"/>
    <col min="8964" max="8964" width="2.296875" style="155" customWidth="1"/>
    <col min="8965" max="8965" width="4.59765625" style="155" bestFit="1" customWidth="1"/>
    <col min="8966" max="8966" width="10" style="155" customWidth="1"/>
    <col min="8967" max="8967" width="24.3984375" style="155" customWidth="1"/>
    <col min="8968" max="8968" width="6" style="155" bestFit="1" customWidth="1"/>
    <col min="8969" max="8969" width="9.3984375" style="155" bestFit="1" customWidth="1"/>
    <col min="8970" max="8970" width="1.69921875" style="155" customWidth="1"/>
    <col min="8971" max="8971" width="8.09765625" style="155" bestFit="1" customWidth="1"/>
    <col min="8972" max="8973" width="5.296875" style="155" customWidth="1"/>
    <col min="8974" max="8974" width="12.59765625" style="155" customWidth="1"/>
    <col min="8975" max="8975" width="3.3984375" style="155" customWidth="1"/>
    <col min="8976" max="9219" width="9" style="155"/>
    <col min="9220" max="9220" width="2.296875" style="155" customWidth="1"/>
    <col min="9221" max="9221" width="4.59765625" style="155" bestFit="1" customWidth="1"/>
    <col min="9222" max="9222" width="10" style="155" customWidth="1"/>
    <col min="9223" max="9223" width="24.3984375" style="155" customWidth="1"/>
    <col min="9224" max="9224" width="6" style="155" bestFit="1" customWidth="1"/>
    <col min="9225" max="9225" width="9.3984375" style="155" bestFit="1" customWidth="1"/>
    <col min="9226" max="9226" width="1.69921875" style="155" customWidth="1"/>
    <col min="9227" max="9227" width="8.09765625" style="155" bestFit="1" customWidth="1"/>
    <col min="9228" max="9229" width="5.296875" style="155" customWidth="1"/>
    <col min="9230" max="9230" width="12.59765625" style="155" customWidth="1"/>
    <col min="9231" max="9231" width="3.3984375" style="155" customWidth="1"/>
    <col min="9232" max="9475" width="9" style="155"/>
    <col min="9476" max="9476" width="2.296875" style="155" customWidth="1"/>
    <col min="9477" max="9477" width="4.59765625" style="155" bestFit="1" customWidth="1"/>
    <col min="9478" max="9478" width="10" style="155" customWidth="1"/>
    <col min="9479" max="9479" width="24.3984375" style="155" customWidth="1"/>
    <col min="9480" max="9480" width="6" style="155" bestFit="1" customWidth="1"/>
    <col min="9481" max="9481" width="9.3984375" style="155" bestFit="1" customWidth="1"/>
    <col min="9482" max="9482" width="1.69921875" style="155" customWidth="1"/>
    <col min="9483" max="9483" width="8.09765625" style="155" bestFit="1" customWidth="1"/>
    <col min="9484" max="9485" width="5.296875" style="155" customWidth="1"/>
    <col min="9486" max="9486" width="12.59765625" style="155" customWidth="1"/>
    <col min="9487" max="9487" width="3.3984375" style="155" customWidth="1"/>
    <col min="9488" max="9731" width="9" style="155"/>
    <col min="9732" max="9732" width="2.296875" style="155" customWidth="1"/>
    <col min="9733" max="9733" width="4.59765625" style="155" bestFit="1" customWidth="1"/>
    <col min="9734" max="9734" width="10" style="155" customWidth="1"/>
    <col min="9735" max="9735" width="24.3984375" style="155" customWidth="1"/>
    <col min="9736" max="9736" width="6" style="155" bestFit="1" customWidth="1"/>
    <col min="9737" max="9737" width="9.3984375" style="155" bestFit="1" customWidth="1"/>
    <col min="9738" max="9738" width="1.69921875" style="155" customWidth="1"/>
    <col min="9739" max="9739" width="8.09765625" style="155" bestFit="1" customWidth="1"/>
    <col min="9740" max="9741" width="5.296875" style="155" customWidth="1"/>
    <col min="9742" max="9742" width="12.59765625" style="155" customWidth="1"/>
    <col min="9743" max="9743" width="3.3984375" style="155" customWidth="1"/>
    <col min="9744" max="9987" width="9" style="155"/>
    <col min="9988" max="9988" width="2.296875" style="155" customWidth="1"/>
    <col min="9989" max="9989" width="4.59765625" style="155" bestFit="1" customWidth="1"/>
    <col min="9990" max="9990" width="10" style="155" customWidth="1"/>
    <col min="9991" max="9991" width="24.3984375" style="155" customWidth="1"/>
    <col min="9992" max="9992" width="6" style="155" bestFit="1" customWidth="1"/>
    <col min="9993" max="9993" width="9.3984375" style="155" bestFit="1" customWidth="1"/>
    <col min="9994" max="9994" width="1.69921875" style="155" customWidth="1"/>
    <col min="9995" max="9995" width="8.09765625" style="155" bestFit="1" customWidth="1"/>
    <col min="9996" max="9997" width="5.296875" style="155" customWidth="1"/>
    <col min="9998" max="9998" width="12.59765625" style="155" customWidth="1"/>
    <col min="9999" max="9999" width="3.3984375" style="155" customWidth="1"/>
    <col min="10000" max="10243" width="9" style="155"/>
    <col min="10244" max="10244" width="2.296875" style="155" customWidth="1"/>
    <col min="10245" max="10245" width="4.59765625" style="155" bestFit="1" customWidth="1"/>
    <col min="10246" max="10246" width="10" style="155" customWidth="1"/>
    <col min="10247" max="10247" width="24.3984375" style="155" customWidth="1"/>
    <col min="10248" max="10248" width="6" style="155" bestFit="1" customWidth="1"/>
    <col min="10249" max="10249" width="9.3984375" style="155" bestFit="1" customWidth="1"/>
    <col min="10250" max="10250" width="1.69921875" style="155" customWidth="1"/>
    <col min="10251" max="10251" width="8.09765625" style="155" bestFit="1" customWidth="1"/>
    <col min="10252" max="10253" width="5.296875" style="155" customWidth="1"/>
    <col min="10254" max="10254" width="12.59765625" style="155" customWidth="1"/>
    <col min="10255" max="10255" width="3.3984375" style="155" customWidth="1"/>
    <col min="10256" max="10499" width="9" style="155"/>
    <col min="10500" max="10500" width="2.296875" style="155" customWidth="1"/>
    <col min="10501" max="10501" width="4.59765625" style="155" bestFit="1" customWidth="1"/>
    <col min="10502" max="10502" width="10" style="155" customWidth="1"/>
    <col min="10503" max="10503" width="24.3984375" style="155" customWidth="1"/>
    <col min="10504" max="10504" width="6" style="155" bestFit="1" customWidth="1"/>
    <col min="10505" max="10505" width="9.3984375" style="155" bestFit="1" customWidth="1"/>
    <col min="10506" max="10506" width="1.69921875" style="155" customWidth="1"/>
    <col min="10507" max="10507" width="8.09765625" style="155" bestFit="1" customWidth="1"/>
    <col min="10508" max="10509" width="5.296875" style="155" customWidth="1"/>
    <col min="10510" max="10510" width="12.59765625" style="155" customWidth="1"/>
    <col min="10511" max="10511" width="3.3984375" style="155" customWidth="1"/>
    <col min="10512" max="10755" width="9" style="155"/>
    <col min="10756" max="10756" width="2.296875" style="155" customWidth="1"/>
    <col min="10757" max="10757" width="4.59765625" style="155" bestFit="1" customWidth="1"/>
    <col min="10758" max="10758" width="10" style="155" customWidth="1"/>
    <col min="10759" max="10759" width="24.3984375" style="155" customWidth="1"/>
    <col min="10760" max="10760" width="6" style="155" bestFit="1" customWidth="1"/>
    <col min="10761" max="10761" width="9.3984375" style="155" bestFit="1" customWidth="1"/>
    <col min="10762" max="10762" width="1.69921875" style="155" customWidth="1"/>
    <col min="10763" max="10763" width="8.09765625" style="155" bestFit="1" customWidth="1"/>
    <col min="10764" max="10765" width="5.296875" style="155" customWidth="1"/>
    <col min="10766" max="10766" width="12.59765625" style="155" customWidth="1"/>
    <col min="10767" max="10767" width="3.3984375" style="155" customWidth="1"/>
    <col min="10768" max="11011" width="9" style="155"/>
    <col min="11012" max="11012" width="2.296875" style="155" customWidth="1"/>
    <col min="11013" max="11013" width="4.59765625" style="155" bestFit="1" customWidth="1"/>
    <col min="11014" max="11014" width="10" style="155" customWidth="1"/>
    <col min="11015" max="11015" width="24.3984375" style="155" customWidth="1"/>
    <col min="11016" max="11016" width="6" style="155" bestFit="1" customWidth="1"/>
    <col min="11017" max="11017" width="9.3984375" style="155" bestFit="1" customWidth="1"/>
    <col min="11018" max="11018" width="1.69921875" style="155" customWidth="1"/>
    <col min="11019" max="11019" width="8.09765625" style="155" bestFit="1" customWidth="1"/>
    <col min="11020" max="11021" width="5.296875" style="155" customWidth="1"/>
    <col min="11022" max="11022" width="12.59765625" style="155" customWidth="1"/>
    <col min="11023" max="11023" width="3.3984375" style="155" customWidth="1"/>
    <col min="11024" max="11267" width="9" style="155"/>
    <col min="11268" max="11268" width="2.296875" style="155" customWidth="1"/>
    <col min="11269" max="11269" width="4.59765625" style="155" bestFit="1" customWidth="1"/>
    <col min="11270" max="11270" width="10" style="155" customWidth="1"/>
    <col min="11271" max="11271" width="24.3984375" style="155" customWidth="1"/>
    <col min="11272" max="11272" width="6" style="155" bestFit="1" customWidth="1"/>
    <col min="11273" max="11273" width="9.3984375" style="155" bestFit="1" customWidth="1"/>
    <col min="11274" max="11274" width="1.69921875" style="155" customWidth="1"/>
    <col min="11275" max="11275" width="8.09765625" style="155" bestFit="1" customWidth="1"/>
    <col min="11276" max="11277" width="5.296875" style="155" customWidth="1"/>
    <col min="11278" max="11278" width="12.59765625" style="155" customWidth="1"/>
    <col min="11279" max="11279" width="3.3984375" style="155" customWidth="1"/>
    <col min="11280" max="11523" width="9" style="155"/>
    <col min="11524" max="11524" width="2.296875" style="155" customWidth="1"/>
    <col min="11525" max="11525" width="4.59765625" style="155" bestFit="1" customWidth="1"/>
    <col min="11526" max="11526" width="10" style="155" customWidth="1"/>
    <col min="11527" max="11527" width="24.3984375" style="155" customWidth="1"/>
    <col min="11528" max="11528" width="6" style="155" bestFit="1" customWidth="1"/>
    <col min="11529" max="11529" width="9.3984375" style="155" bestFit="1" customWidth="1"/>
    <col min="11530" max="11530" width="1.69921875" style="155" customWidth="1"/>
    <col min="11531" max="11531" width="8.09765625" style="155" bestFit="1" customWidth="1"/>
    <col min="11532" max="11533" width="5.296875" style="155" customWidth="1"/>
    <col min="11534" max="11534" width="12.59765625" style="155" customWidth="1"/>
    <col min="11535" max="11535" width="3.3984375" style="155" customWidth="1"/>
    <col min="11536" max="11779" width="9" style="155"/>
    <col min="11780" max="11780" width="2.296875" style="155" customWidth="1"/>
    <col min="11781" max="11781" width="4.59765625" style="155" bestFit="1" customWidth="1"/>
    <col min="11782" max="11782" width="10" style="155" customWidth="1"/>
    <col min="11783" max="11783" width="24.3984375" style="155" customWidth="1"/>
    <col min="11784" max="11784" width="6" style="155" bestFit="1" customWidth="1"/>
    <col min="11785" max="11785" width="9.3984375" style="155" bestFit="1" customWidth="1"/>
    <col min="11786" max="11786" width="1.69921875" style="155" customWidth="1"/>
    <col min="11787" max="11787" width="8.09765625" style="155" bestFit="1" customWidth="1"/>
    <col min="11788" max="11789" width="5.296875" style="155" customWidth="1"/>
    <col min="11790" max="11790" width="12.59765625" style="155" customWidth="1"/>
    <col min="11791" max="11791" width="3.3984375" style="155" customWidth="1"/>
    <col min="11792" max="12035" width="9" style="155"/>
    <col min="12036" max="12036" width="2.296875" style="155" customWidth="1"/>
    <col min="12037" max="12037" width="4.59765625" style="155" bestFit="1" customWidth="1"/>
    <col min="12038" max="12038" width="10" style="155" customWidth="1"/>
    <col min="12039" max="12039" width="24.3984375" style="155" customWidth="1"/>
    <col min="12040" max="12040" width="6" style="155" bestFit="1" customWidth="1"/>
    <col min="12041" max="12041" width="9.3984375" style="155" bestFit="1" customWidth="1"/>
    <col min="12042" max="12042" width="1.69921875" style="155" customWidth="1"/>
    <col min="12043" max="12043" width="8.09765625" style="155" bestFit="1" customWidth="1"/>
    <col min="12044" max="12045" width="5.296875" style="155" customWidth="1"/>
    <col min="12046" max="12046" width="12.59765625" style="155" customWidth="1"/>
    <col min="12047" max="12047" width="3.3984375" style="155" customWidth="1"/>
    <col min="12048" max="12291" width="9" style="155"/>
    <col min="12292" max="12292" width="2.296875" style="155" customWidth="1"/>
    <col min="12293" max="12293" width="4.59765625" style="155" bestFit="1" customWidth="1"/>
    <col min="12294" max="12294" width="10" style="155" customWidth="1"/>
    <col min="12295" max="12295" width="24.3984375" style="155" customWidth="1"/>
    <col min="12296" max="12296" width="6" style="155" bestFit="1" customWidth="1"/>
    <col min="12297" max="12297" width="9.3984375" style="155" bestFit="1" customWidth="1"/>
    <col min="12298" max="12298" width="1.69921875" style="155" customWidth="1"/>
    <col min="12299" max="12299" width="8.09765625" style="155" bestFit="1" customWidth="1"/>
    <col min="12300" max="12301" width="5.296875" style="155" customWidth="1"/>
    <col min="12302" max="12302" width="12.59765625" style="155" customWidth="1"/>
    <col min="12303" max="12303" width="3.3984375" style="155" customWidth="1"/>
    <col min="12304" max="12547" width="9" style="155"/>
    <col min="12548" max="12548" width="2.296875" style="155" customWidth="1"/>
    <col min="12549" max="12549" width="4.59765625" style="155" bestFit="1" customWidth="1"/>
    <col min="12550" max="12550" width="10" style="155" customWidth="1"/>
    <col min="12551" max="12551" width="24.3984375" style="155" customWidth="1"/>
    <col min="12552" max="12552" width="6" style="155" bestFit="1" customWidth="1"/>
    <col min="12553" max="12553" width="9.3984375" style="155" bestFit="1" customWidth="1"/>
    <col min="12554" max="12554" width="1.69921875" style="155" customWidth="1"/>
    <col min="12555" max="12555" width="8.09765625" style="155" bestFit="1" customWidth="1"/>
    <col min="12556" max="12557" width="5.296875" style="155" customWidth="1"/>
    <col min="12558" max="12558" width="12.59765625" style="155" customWidth="1"/>
    <col min="12559" max="12559" width="3.3984375" style="155" customWidth="1"/>
    <col min="12560" max="12803" width="9" style="155"/>
    <col min="12804" max="12804" width="2.296875" style="155" customWidth="1"/>
    <col min="12805" max="12805" width="4.59765625" style="155" bestFit="1" customWidth="1"/>
    <col min="12806" max="12806" width="10" style="155" customWidth="1"/>
    <col min="12807" max="12807" width="24.3984375" style="155" customWidth="1"/>
    <col min="12808" max="12808" width="6" style="155" bestFit="1" customWidth="1"/>
    <col min="12809" max="12809" width="9.3984375" style="155" bestFit="1" customWidth="1"/>
    <col min="12810" max="12810" width="1.69921875" style="155" customWidth="1"/>
    <col min="12811" max="12811" width="8.09765625" style="155" bestFit="1" customWidth="1"/>
    <col min="12812" max="12813" width="5.296875" style="155" customWidth="1"/>
    <col min="12814" max="12814" width="12.59765625" style="155" customWidth="1"/>
    <col min="12815" max="12815" width="3.3984375" style="155" customWidth="1"/>
    <col min="12816" max="13059" width="9" style="155"/>
    <col min="13060" max="13060" width="2.296875" style="155" customWidth="1"/>
    <col min="13061" max="13061" width="4.59765625" style="155" bestFit="1" customWidth="1"/>
    <col min="13062" max="13062" width="10" style="155" customWidth="1"/>
    <col min="13063" max="13063" width="24.3984375" style="155" customWidth="1"/>
    <col min="13064" max="13064" width="6" style="155" bestFit="1" customWidth="1"/>
    <col min="13065" max="13065" width="9.3984375" style="155" bestFit="1" customWidth="1"/>
    <col min="13066" max="13066" width="1.69921875" style="155" customWidth="1"/>
    <col min="13067" max="13067" width="8.09765625" style="155" bestFit="1" customWidth="1"/>
    <col min="13068" max="13069" width="5.296875" style="155" customWidth="1"/>
    <col min="13070" max="13070" width="12.59765625" style="155" customWidth="1"/>
    <col min="13071" max="13071" width="3.3984375" style="155" customWidth="1"/>
    <col min="13072" max="13315" width="9" style="155"/>
    <col min="13316" max="13316" width="2.296875" style="155" customWidth="1"/>
    <col min="13317" max="13317" width="4.59765625" style="155" bestFit="1" customWidth="1"/>
    <col min="13318" max="13318" width="10" style="155" customWidth="1"/>
    <col min="13319" max="13319" width="24.3984375" style="155" customWidth="1"/>
    <col min="13320" max="13320" width="6" style="155" bestFit="1" customWidth="1"/>
    <col min="13321" max="13321" width="9.3984375" style="155" bestFit="1" customWidth="1"/>
    <col min="13322" max="13322" width="1.69921875" style="155" customWidth="1"/>
    <col min="13323" max="13323" width="8.09765625" style="155" bestFit="1" customWidth="1"/>
    <col min="13324" max="13325" width="5.296875" style="155" customWidth="1"/>
    <col min="13326" max="13326" width="12.59765625" style="155" customWidth="1"/>
    <col min="13327" max="13327" width="3.3984375" style="155" customWidth="1"/>
    <col min="13328" max="13571" width="9" style="155"/>
    <col min="13572" max="13572" width="2.296875" style="155" customWidth="1"/>
    <col min="13573" max="13573" width="4.59765625" style="155" bestFit="1" customWidth="1"/>
    <col min="13574" max="13574" width="10" style="155" customWidth="1"/>
    <col min="13575" max="13575" width="24.3984375" style="155" customWidth="1"/>
    <col min="13576" max="13576" width="6" style="155" bestFit="1" customWidth="1"/>
    <col min="13577" max="13577" width="9.3984375" style="155" bestFit="1" customWidth="1"/>
    <col min="13578" max="13578" width="1.69921875" style="155" customWidth="1"/>
    <col min="13579" max="13579" width="8.09765625" style="155" bestFit="1" customWidth="1"/>
    <col min="13580" max="13581" width="5.296875" style="155" customWidth="1"/>
    <col min="13582" max="13582" width="12.59765625" style="155" customWidth="1"/>
    <col min="13583" max="13583" width="3.3984375" style="155" customWidth="1"/>
    <col min="13584" max="13827" width="9" style="155"/>
    <col min="13828" max="13828" width="2.296875" style="155" customWidth="1"/>
    <col min="13829" max="13829" width="4.59765625" style="155" bestFit="1" customWidth="1"/>
    <col min="13830" max="13830" width="10" style="155" customWidth="1"/>
    <col min="13831" max="13831" width="24.3984375" style="155" customWidth="1"/>
    <col min="13832" max="13832" width="6" style="155" bestFit="1" customWidth="1"/>
    <col min="13833" max="13833" width="9.3984375" style="155" bestFit="1" customWidth="1"/>
    <col min="13834" max="13834" width="1.69921875" style="155" customWidth="1"/>
    <col min="13835" max="13835" width="8.09765625" style="155" bestFit="1" customWidth="1"/>
    <col min="13836" max="13837" width="5.296875" style="155" customWidth="1"/>
    <col min="13838" max="13838" width="12.59765625" style="155" customWidth="1"/>
    <col min="13839" max="13839" width="3.3984375" style="155" customWidth="1"/>
    <col min="13840" max="14083" width="9" style="155"/>
    <col min="14084" max="14084" width="2.296875" style="155" customWidth="1"/>
    <col min="14085" max="14085" width="4.59765625" style="155" bestFit="1" customWidth="1"/>
    <col min="14086" max="14086" width="10" style="155" customWidth="1"/>
    <col min="14087" max="14087" width="24.3984375" style="155" customWidth="1"/>
    <col min="14088" max="14088" width="6" style="155" bestFit="1" customWidth="1"/>
    <col min="14089" max="14089" width="9.3984375" style="155" bestFit="1" customWidth="1"/>
    <col min="14090" max="14090" width="1.69921875" style="155" customWidth="1"/>
    <col min="14091" max="14091" width="8.09765625" style="155" bestFit="1" customWidth="1"/>
    <col min="14092" max="14093" width="5.296875" style="155" customWidth="1"/>
    <col min="14094" max="14094" width="12.59765625" style="155" customWidth="1"/>
    <col min="14095" max="14095" width="3.3984375" style="155" customWidth="1"/>
    <col min="14096" max="14339" width="9" style="155"/>
    <col min="14340" max="14340" width="2.296875" style="155" customWidth="1"/>
    <col min="14341" max="14341" width="4.59765625" style="155" bestFit="1" customWidth="1"/>
    <col min="14342" max="14342" width="10" style="155" customWidth="1"/>
    <col min="14343" max="14343" width="24.3984375" style="155" customWidth="1"/>
    <col min="14344" max="14344" width="6" style="155" bestFit="1" customWidth="1"/>
    <col min="14345" max="14345" width="9.3984375" style="155" bestFit="1" customWidth="1"/>
    <col min="14346" max="14346" width="1.69921875" style="155" customWidth="1"/>
    <col min="14347" max="14347" width="8.09765625" style="155" bestFit="1" customWidth="1"/>
    <col min="14348" max="14349" width="5.296875" style="155" customWidth="1"/>
    <col min="14350" max="14350" width="12.59765625" style="155" customWidth="1"/>
    <col min="14351" max="14351" width="3.3984375" style="155" customWidth="1"/>
    <col min="14352" max="14595" width="9" style="155"/>
    <col min="14596" max="14596" width="2.296875" style="155" customWidth="1"/>
    <col min="14597" max="14597" width="4.59765625" style="155" bestFit="1" customWidth="1"/>
    <col min="14598" max="14598" width="10" style="155" customWidth="1"/>
    <col min="14599" max="14599" width="24.3984375" style="155" customWidth="1"/>
    <col min="14600" max="14600" width="6" style="155" bestFit="1" customWidth="1"/>
    <col min="14601" max="14601" width="9.3984375" style="155" bestFit="1" customWidth="1"/>
    <col min="14602" max="14602" width="1.69921875" style="155" customWidth="1"/>
    <col min="14603" max="14603" width="8.09765625" style="155" bestFit="1" customWidth="1"/>
    <col min="14604" max="14605" width="5.296875" style="155" customWidth="1"/>
    <col min="14606" max="14606" width="12.59765625" style="155" customWidth="1"/>
    <col min="14607" max="14607" width="3.3984375" style="155" customWidth="1"/>
    <col min="14608" max="14851" width="9" style="155"/>
    <col min="14852" max="14852" width="2.296875" style="155" customWidth="1"/>
    <col min="14853" max="14853" width="4.59765625" style="155" bestFit="1" customWidth="1"/>
    <col min="14854" max="14854" width="10" style="155" customWidth="1"/>
    <col min="14855" max="14855" width="24.3984375" style="155" customWidth="1"/>
    <col min="14856" max="14856" width="6" style="155" bestFit="1" customWidth="1"/>
    <col min="14857" max="14857" width="9.3984375" style="155" bestFit="1" customWidth="1"/>
    <col min="14858" max="14858" width="1.69921875" style="155" customWidth="1"/>
    <col min="14859" max="14859" width="8.09765625" style="155" bestFit="1" customWidth="1"/>
    <col min="14860" max="14861" width="5.296875" style="155" customWidth="1"/>
    <col min="14862" max="14862" width="12.59765625" style="155" customWidth="1"/>
    <col min="14863" max="14863" width="3.3984375" style="155" customWidth="1"/>
    <col min="14864" max="15107" width="9" style="155"/>
    <col min="15108" max="15108" width="2.296875" style="155" customWidth="1"/>
    <col min="15109" max="15109" width="4.59765625" style="155" bestFit="1" customWidth="1"/>
    <col min="15110" max="15110" width="10" style="155" customWidth="1"/>
    <col min="15111" max="15111" width="24.3984375" style="155" customWidth="1"/>
    <col min="15112" max="15112" width="6" style="155" bestFit="1" customWidth="1"/>
    <col min="15113" max="15113" width="9.3984375" style="155" bestFit="1" customWidth="1"/>
    <col min="15114" max="15114" width="1.69921875" style="155" customWidth="1"/>
    <col min="15115" max="15115" width="8.09765625" style="155" bestFit="1" customWidth="1"/>
    <col min="15116" max="15117" width="5.296875" style="155" customWidth="1"/>
    <col min="15118" max="15118" width="12.59765625" style="155" customWidth="1"/>
    <col min="15119" max="15119" width="3.3984375" style="155" customWidth="1"/>
    <col min="15120" max="15363" width="9" style="155"/>
    <col min="15364" max="15364" width="2.296875" style="155" customWidth="1"/>
    <col min="15365" max="15365" width="4.59765625" style="155" bestFit="1" customWidth="1"/>
    <col min="15366" max="15366" width="10" style="155" customWidth="1"/>
    <col min="15367" max="15367" width="24.3984375" style="155" customWidth="1"/>
    <col min="15368" max="15368" width="6" style="155" bestFit="1" customWidth="1"/>
    <col min="15369" max="15369" width="9.3984375" style="155" bestFit="1" customWidth="1"/>
    <col min="15370" max="15370" width="1.69921875" style="155" customWidth="1"/>
    <col min="15371" max="15371" width="8.09765625" style="155" bestFit="1" customWidth="1"/>
    <col min="15372" max="15373" width="5.296875" style="155" customWidth="1"/>
    <col min="15374" max="15374" width="12.59765625" style="155" customWidth="1"/>
    <col min="15375" max="15375" width="3.3984375" style="155" customWidth="1"/>
    <col min="15376" max="15619" width="9" style="155"/>
    <col min="15620" max="15620" width="2.296875" style="155" customWidth="1"/>
    <col min="15621" max="15621" width="4.59765625" style="155" bestFit="1" customWidth="1"/>
    <col min="15622" max="15622" width="10" style="155" customWidth="1"/>
    <col min="15623" max="15623" width="24.3984375" style="155" customWidth="1"/>
    <col min="15624" max="15624" width="6" style="155" bestFit="1" customWidth="1"/>
    <col min="15625" max="15625" width="9.3984375" style="155" bestFit="1" customWidth="1"/>
    <col min="15626" max="15626" width="1.69921875" style="155" customWidth="1"/>
    <col min="15627" max="15627" width="8.09765625" style="155" bestFit="1" customWidth="1"/>
    <col min="15628" max="15629" width="5.296875" style="155" customWidth="1"/>
    <col min="15630" max="15630" width="12.59765625" style="155" customWidth="1"/>
    <col min="15631" max="15631" width="3.3984375" style="155" customWidth="1"/>
    <col min="15632" max="15875" width="9" style="155"/>
    <col min="15876" max="15876" width="2.296875" style="155" customWidth="1"/>
    <col min="15877" max="15877" width="4.59765625" style="155" bestFit="1" customWidth="1"/>
    <col min="15878" max="15878" width="10" style="155" customWidth="1"/>
    <col min="15879" max="15879" width="24.3984375" style="155" customWidth="1"/>
    <col min="15880" max="15880" width="6" style="155" bestFit="1" customWidth="1"/>
    <col min="15881" max="15881" width="9.3984375" style="155" bestFit="1" customWidth="1"/>
    <col min="15882" max="15882" width="1.69921875" style="155" customWidth="1"/>
    <col min="15883" max="15883" width="8.09765625" style="155" bestFit="1" customWidth="1"/>
    <col min="15884" max="15885" width="5.296875" style="155" customWidth="1"/>
    <col min="15886" max="15886" width="12.59765625" style="155" customWidth="1"/>
    <col min="15887" max="15887" width="3.3984375" style="155" customWidth="1"/>
    <col min="15888" max="16131" width="9" style="155"/>
    <col min="16132" max="16132" width="2.296875" style="155" customWidth="1"/>
    <col min="16133" max="16133" width="4.59765625" style="155" bestFit="1" customWidth="1"/>
    <col min="16134" max="16134" width="10" style="155" customWidth="1"/>
    <col min="16135" max="16135" width="24.3984375" style="155" customWidth="1"/>
    <col min="16136" max="16136" width="6" style="155" bestFit="1" customWidth="1"/>
    <col min="16137" max="16137" width="9.3984375" style="155" bestFit="1" customWidth="1"/>
    <col min="16138" max="16138" width="1.69921875" style="155" customWidth="1"/>
    <col min="16139" max="16139" width="8.09765625" style="155" bestFit="1" customWidth="1"/>
    <col min="16140" max="16141" width="5.296875" style="155" customWidth="1"/>
    <col min="16142" max="16142" width="12.59765625" style="155" customWidth="1"/>
    <col min="16143" max="16143" width="3.3984375" style="155" customWidth="1"/>
    <col min="16144" max="16384" width="9" style="155"/>
  </cols>
  <sheetData>
    <row r="1" spans="1:91" s="154" customFormat="1" ht="27" x14ac:dyDescent="0.25">
      <c r="A1" s="87"/>
      <c r="B1" s="82"/>
      <c r="C1" s="82"/>
      <c r="D1" s="82"/>
      <c r="E1" s="82" t="s">
        <v>57</v>
      </c>
      <c r="F1" s="82"/>
      <c r="G1" s="82"/>
      <c r="H1" s="82"/>
      <c r="I1" s="82" t="str">
        <f>กรอกข้อมูล!C4</f>
        <v>ภาษาไทย</v>
      </c>
      <c r="J1" s="82"/>
      <c r="K1" s="82"/>
      <c r="L1" s="82"/>
      <c r="M1" s="82"/>
      <c r="N1" s="82"/>
      <c r="O1" s="82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</row>
    <row r="2" spans="1:91" s="154" customFormat="1" ht="27" x14ac:dyDescent="0.25">
      <c r="A2" s="87"/>
      <c r="B2" s="82"/>
      <c r="C2" s="82"/>
      <c r="D2" s="82" t="s">
        <v>777</v>
      </c>
      <c r="E2" s="82"/>
      <c r="F2" s="82"/>
      <c r="G2" s="82" t="str">
        <f>กรอกข้อมูล!I6</f>
        <v>3/5</v>
      </c>
      <c r="H2" s="82" t="s">
        <v>60</v>
      </c>
      <c r="I2" s="82"/>
      <c r="J2" s="110">
        <f>กรอกข้อมูล!C7</f>
        <v>1</v>
      </c>
      <c r="K2" s="82" t="s">
        <v>61</v>
      </c>
      <c r="L2" s="82"/>
      <c r="M2" s="82">
        <f>กรอกข้อมูล!C8</f>
        <v>2565</v>
      </c>
      <c r="N2" s="82"/>
      <c r="O2" s="82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</row>
    <row r="3" spans="1:91" s="154" customFormat="1" ht="20.25" customHeight="1" x14ac:dyDescent="0.25">
      <c r="A3" s="87"/>
      <c r="B3" s="82"/>
      <c r="C3" s="82" t="s">
        <v>67</v>
      </c>
      <c r="D3" s="82" t="str">
        <f>กรอกข้อมูล!C9</f>
        <v>ABCD</v>
      </c>
      <c r="E3" s="82"/>
      <c r="F3" s="82"/>
      <c r="G3" s="82"/>
      <c r="H3" s="82" t="s">
        <v>58</v>
      </c>
      <c r="I3" s="82"/>
      <c r="J3" s="82" t="str">
        <f>กรอกข้อมูล!C10</f>
        <v>a12345</v>
      </c>
      <c r="K3" s="82" t="s">
        <v>59</v>
      </c>
      <c r="L3" s="82"/>
      <c r="M3" s="82" t="str">
        <f>กรอกข้อมูล!C11</f>
        <v>1 หน่วยกิต</v>
      </c>
      <c r="N3" s="82"/>
      <c r="O3" s="82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</row>
    <row r="4" spans="1:91" s="154" customFormat="1" ht="20.25" customHeight="1" x14ac:dyDescent="0.25">
      <c r="A4" s="87"/>
      <c r="B4" s="163" t="s">
        <v>816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10"/>
      <c r="P4" s="83" t="s">
        <v>94</v>
      </c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</row>
    <row r="5" spans="1:91" ht="16.5" customHeight="1" x14ac:dyDescent="0.25">
      <c r="A5" s="93"/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11"/>
      <c r="P5" s="84" t="s">
        <v>93</v>
      </c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</row>
    <row r="6" spans="1:91" ht="14.25" customHeight="1" x14ac:dyDescent="0.25">
      <c r="A6" s="93"/>
      <c r="B6" s="160" t="s">
        <v>0</v>
      </c>
      <c r="C6" s="161" t="s">
        <v>1</v>
      </c>
      <c r="D6" s="171" t="s">
        <v>5</v>
      </c>
      <c r="E6" s="172"/>
      <c r="F6" s="172"/>
      <c r="G6" s="175" t="s">
        <v>6</v>
      </c>
      <c r="H6" s="161" t="s">
        <v>7</v>
      </c>
      <c r="I6" s="177"/>
      <c r="J6" s="178"/>
      <c r="K6" s="177"/>
      <c r="L6" s="178"/>
      <c r="M6" s="93"/>
      <c r="N6" s="93"/>
      <c r="O6" s="93"/>
      <c r="P6" s="84" t="s">
        <v>95</v>
      </c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</row>
    <row r="7" spans="1:91" ht="15" customHeight="1" x14ac:dyDescent="0.25">
      <c r="A7" s="93"/>
      <c r="B7" s="160"/>
      <c r="C7" s="162"/>
      <c r="D7" s="173"/>
      <c r="E7" s="174"/>
      <c r="F7" s="174"/>
      <c r="G7" s="176"/>
      <c r="H7" s="162"/>
      <c r="I7" s="177"/>
      <c r="J7" s="178"/>
      <c r="K7" s="177"/>
      <c r="L7" s="178"/>
      <c r="M7" s="93"/>
      <c r="N7" s="93"/>
      <c r="O7" s="93"/>
      <c r="P7" s="85" t="s">
        <v>188</v>
      </c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</row>
    <row r="8" spans="1:91" ht="18" customHeight="1" x14ac:dyDescent="0.25">
      <c r="A8" s="93"/>
      <c r="B8" s="114">
        <v>1</v>
      </c>
      <c r="C8" s="71" t="s">
        <v>569</v>
      </c>
      <c r="D8" s="72" t="s">
        <v>2</v>
      </c>
      <c r="E8" s="73" t="s">
        <v>570</v>
      </c>
      <c r="F8" s="74" t="s">
        <v>571</v>
      </c>
      <c r="G8" s="38"/>
      <c r="H8" s="25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17"/>
      <c r="J8" s="80"/>
      <c r="K8" s="17"/>
      <c r="L8" s="80"/>
      <c r="M8" s="93"/>
      <c r="N8" s="93"/>
      <c r="O8" s="93"/>
      <c r="P8" s="94"/>
      <c r="Q8" s="100" t="str">
        <f t="shared" ref="Q8:Q47" si="0">IF(LEFT(D8,7)="เด็กชาย","ชาย",IF(LEFT(D8,8)="เด็กหญิง","หญิง",IF(LEFT(D8,3)="นาย","ชาย",IF(LEFT(D8,6)="นางสาว","หญิง"))))</f>
        <v>ชาย</v>
      </c>
      <c r="R8" s="97"/>
      <c r="S8" s="144" t="s">
        <v>92</v>
      </c>
      <c r="T8" s="144">
        <v>4</v>
      </c>
      <c r="U8" s="144">
        <v>3.5</v>
      </c>
      <c r="V8" s="144">
        <v>3</v>
      </c>
      <c r="W8" s="144">
        <v>2.5</v>
      </c>
      <c r="X8" s="144">
        <v>2</v>
      </c>
      <c r="Y8" s="144">
        <v>1.5</v>
      </c>
      <c r="Z8" s="144">
        <v>1</v>
      </c>
      <c r="AA8" s="144">
        <v>0</v>
      </c>
      <c r="AB8" s="144" t="s">
        <v>12</v>
      </c>
      <c r="AC8" s="144" t="s">
        <v>17</v>
      </c>
      <c r="AD8" s="97" t="s">
        <v>16</v>
      </c>
      <c r="AE8" s="100" t="s">
        <v>21</v>
      </c>
      <c r="AF8" s="145">
        <f>SUMIF(H8:H53,"4",G8:G53)+SUMIF(H8:H53,"3.5",G8:G53)+SUMIF(H8:H53,"3",G8:G53)+SUMIF(H8:H53,"2.5",G8:G53)+SUMIF(H8:H53,"2",G8:G53)+SUMIF(H8:H53,"1.5",G8:G53)+SUMIF(H8:H53,"1",G8:G53)+SUMIF(H8:H53,"0",G8:G53)</f>
        <v>0</v>
      </c>
      <c r="AG8" s="93"/>
      <c r="AH8" s="93"/>
      <c r="AI8" s="93"/>
      <c r="AJ8" s="93"/>
      <c r="AK8" s="93"/>
      <c r="AL8" s="93"/>
      <c r="AM8" s="93"/>
      <c r="AN8" s="93"/>
      <c r="AO8" s="93"/>
      <c r="AP8" s="93"/>
    </row>
    <row r="9" spans="1:91" ht="18" customHeight="1" x14ac:dyDescent="0.25">
      <c r="A9" s="93"/>
      <c r="B9" s="114">
        <v>2</v>
      </c>
      <c r="C9" s="71" t="s">
        <v>324</v>
      </c>
      <c r="D9" s="72" t="s">
        <v>2</v>
      </c>
      <c r="E9" s="73" t="s">
        <v>325</v>
      </c>
      <c r="F9" s="74" t="s">
        <v>326</v>
      </c>
      <c r="G9" s="38"/>
      <c r="H9" s="25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17"/>
      <c r="J9" s="78" t="s">
        <v>19</v>
      </c>
      <c r="K9" s="26"/>
      <c r="L9" s="26">
        <f>K10+K11</f>
        <v>0</v>
      </c>
      <c r="M9" s="81" t="s">
        <v>20</v>
      </c>
      <c r="N9" s="93"/>
      <c r="O9" s="93"/>
      <c r="P9" s="94"/>
      <c r="Q9" s="100" t="str">
        <f t="shared" si="0"/>
        <v>ชาย</v>
      </c>
      <c r="R9" s="97" t="s">
        <v>8</v>
      </c>
      <c r="S9" s="97">
        <f>SUM(K16:K23)</f>
        <v>0</v>
      </c>
      <c r="T9" s="97">
        <f>COUNTIFS($Q$8:$Q$59,"ชาย",$H$8:$H$59,4)</f>
        <v>0</v>
      </c>
      <c r="U9" s="97">
        <f>COUNTIFS($Q$8:$Q$59,"ชาย",$H$8:$H$59,3.5)</f>
        <v>0</v>
      </c>
      <c r="V9" s="97">
        <f>COUNTIFS($Q$8:$Q$59,"ชาย",$H$8:$H$59,3)</f>
        <v>0</v>
      </c>
      <c r="W9" s="97">
        <f>COUNTIFS($Q$8:$Q$59,"ชาย",$H$8:$H$59,2.5)</f>
        <v>0</v>
      </c>
      <c r="X9" s="97">
        <f>COUNTIFS($Q$8:$Q$59,"ชาย",$H$8:$H$59,2)</f>
        <v>0</v>
      </c>
      <c r="Y9" s="97">
        <f>COUNTIFS($Q$8:$Q$59,"ชาย",$H$8:$H$59,1.5)</f>
        <v>0</v>
      </c>
      <c r="Z9" s="97">
        <f>COUNTIFS($Q$8:$Q$59,"ชาย",$H$8:$H$59,1)</f>
        <v>0</v>
      </c>
      <c r="AA9" s="97">
        <f>COUNTIFS($Q$8:$Q$59,"ชาย",$H$8:$H$59,0)</f>
        <v>0</v>
      </c>
      <c r="AB9" s="97">
        <f>COUNTIFS($Q$8:$Q$59,"ชาย",$H$8:$H$59,"ร")</f>
        <v>0</v>
      </c>
      <c r="AC9" s="97">
        <f>COUNTIFS($Q$8:$Q$59,"ชาย",$H$8:$H$59,"มส")</f>
        <v>0</v>
      </c>
      <c r="AD9" s="97">
        <f>SUM(T9:AB9)</f>
        <v>0</v>
      </c>
      <c r="AE9" s="100" t="s">
        <v>22</v>
      </c>
      <c r="AF9" s="146" t="e">
        <f>AF8/S11</f>
        <v>#DIV/0!</v>
      </c>
      <c r="AG9" s="93"/>
      <c r="AH9" s="93"/>
      <c r="AI9" s="93"/>
      <c r="AJ9" s="93"/>
      <c r="AK9" s="93"/>
      <c r="AL9" s="93"/>
      <c r="AM9" s="93"/>
      <c r="AN9" s="93"/>
      <c r="AO9" s="93"/>
      <c r="AP9" s="93"/>
    </row>
    <row r="10" spans="1:91" ht="18" customHeight="1" x14ac:dyDescent="0.25">
      <c r="A10" s="93"/>
      <c r="B10" s="114">
        <v>3</v>
      </c>
      <c r="C10" s="71" t="s">
        <v>332</v>
      </c>
      <c r="D10" s="72" t="s">
        <v>2</v>
      </c>
      <c r="E10" s="73" t="s">
        <v>333</v>
      </c>
      <c r="F10" s="74" t="s">
        <v>334</v>
      </c>
      <c r="G10" s="38"/>
      <c r="H10" s="25" t="str">
        <f t="shared" si="1"/>
        <v/>
      </c>
      <c r="I10" s="17"/>
      <c r="J10" s="79" t="s">
        <v>8</v>
      </c>
      <c r="K10" s="26">
        <f>AD9+X26</f>
        <v>0</v>
      </c>
      <c r="L10" s="78" t="s">
        <v>20</v>
      </c>
      <c r="M10" s="95"/>
      <c r="N10" s="93"/>
      <c r="O10" s="93"/>
      <c r="P10" s="94"/>
      <c r="Q10" s="100" t="str">
        <f t="shared" si="0"/>
        <v>ชาย</v>
      </c>
      <c r="R10" s="97" t="s">
        <v>9</v>
      </c>
      <c r="S10" s="97">
        <f>SUM(L16:L23)</f>
        <v>0</v>
      </c>
      <c r="T10" s="97">
        <f>COUNTIFS($Q$8:$Q$59,"หญิง",$H$8:$H$59,4)</f>
        <v>0</v>
      </c>
      <c r="U10" s="97">
        <f>COUNTIFS($Q$8:$Q$59,"หญิง",$H$8:$H$59,3.5)</f>
        <v>0</v>
      </c>
      <c r="V10" s="97">
        <f>COUNTIFS($Q$8:$Q$59,"หญิง",$H$8:$H$59,3)</f>
        <v>0</v>
      </c>
      <c r="W10" s="97">
        <f>COUNTIFS($Q$8:$Q$59,"หญิง",$H$8:$H$59,2.5)</f>
        <v>0</v>
      </c>
      <c r="X10" s="97">
        <f>COUNTIFS($Q$8:$Q$59,"หญิง",$H$8:$H$59,2)</f>
        <v>0</v>
      </c>
      <c r="Y10" s="97">
        <f>COUNTIFS($Q$8:$Q$59,"หญิง",$H$8:$H$59,1.5)</f>
        <v>0</v>
      </c>
      <c r="Z10" s="97">
        <f>COUNTIFS($Q$8:$Q$59,"หญิง",$H$8:$H$59,1)</f>
        <v>0</v>
      </c>
      <c r="AA10" s="97">
        <f>COUNTIFS($Q$8:$Q$59,"หญิง",$H$8:$H$59,0)</f>
        <v>0</v>
      </c>
      <c r="AB10" s="97">
        <f>COUNTIFS($Q$8:$Q$59,"หญิง",$H$8:$H$59,"ร")</f>
        <v>0</v>
      </c>
      <c r="AC10" s="97">
        <f>COUNTIFS($Q$8:$Q$59,"หญิง",$H$8:$H$59,"มส")</f>
        <v>0</v>
      </c>
      <c r="AD10" s="97">
        <f>SUM(T10:AC10)</f>
        <v>0</v>
      </c>
      <c r="AE10" s="100" t="s">
        <v>23</v>
      </c>
      <c r="AF10" s="146" t="e">
        <f>((T11*T8)+(U11*U8)+(V11*V8)+(W11*W8)+(X11*X8)+(Y11*Y8)+(Z11*Z8)+(AA8*AA11))/AF11</f>
        <v>#DIV/0!</v>
      </c>
      <c r="AG10" s="93"/>
      <c r="AH10" s="93"/>
      <c r="AI10" s="93"/>
      <c r="AJ10" s="93"/>
      <c r="AK10" s="93"/>
      <c r="AL10" s="93"/>
      <c r="AM10" s="93"/>
      <c r="AN10" s="93"/>
      <c r="AO10" s="93"/>
      <c r="AP10" s="93"/>
    </row>
    <row r="11" spans="1:91" ht="18" customHeight="1" x14ac:dyDescent="0.25">
      <c r="A11" s="93"/>
      <c r="B11" s="114">
        <v>4</v>
      </c>
      <c r="C11" s="71" t="s">
        <v>189</v>
      </c>
      <c r="D11" s="72" t="s">
        <v>2</v>
      </c>
      <c r="E11" s="73" t="s">
        <v>190</v>
      </c>
      <c r="F11" s="74" t="s">
        <v>191</v>
      </c>
      <c r="G11" s="38"/>
      <c r="H11" s="25" t="str">
        <f t="shared" si="1"/>
        <v/>
      </c>
      <c r="I11" s="17"/>
      <c r="J11" s="79" t="s">
        <v>9</v>
      </c>
      <c r="K11" s="26">
        <f>AD10+X27</f>
        <v>0</v>
      </c>
      <c r="L11" s="78" t="s">
        <v>20</v>
      </c>
      <c r="M11" s="95"/>
      <c r="N11" s="93"/>
      <c r="O11" s="93"/>
      <c r="P11" s="94"/>
      <c r="Q11" s="100" t="str">
        <f t="shared" si="0"/>
        <v>ชาย</v>
      </c>
      <c r="R11" s="97" t="s">
        <v>16</v>
      </c>
      <c r="S11" s="97">
        <f>SUM(S9:S10)</f>
        <v>0</v>
      </c>
      <c r="T11" s="97">
        <f>SUM(T9:T10)</f>
        <v>0</v>
      </c>
      <c r="U11" s="97">
        <f>SUM(U9:U10)</f>
        <v>0</v>
      </c>
      <c r="V11" s="97">
        <f t="shared" ref="V11:Z11" si="2">SUM(V9:V10)</f>
        <v>0</v>
      </c>
      <c r="W11" s="97">
        <f t="shared" si="2"/>
        <v>0</v>
      </c>
      <c r="X11" s="97">
        <f t="shared" si="2"/>
        <v>0</v>
      </c>
      <c r="Y11" s="97">
        <f t="shared" si="2"/>
        <v>0</v>
      </c>
      <c r="Z11" s="97">
        <f t="shared" si="2"/>
        <v>0</v>
      </c>
      <c r="AA11" s="97">
        <f>SUM(AA9:AA10)</f>
        <v>0</v>
      </c>
      <c r="AB11" s="97">
        <f>SUM(AB9:AB10)</f>
        <v>0</v>
      </c>
      <c r="AC11" s="97">
        <f>SUM(AC9:AC10)</f>
        <v>0</v>
      </c>
      <c r="AD11" s="97">
        <f>SUM(T11:AB11)</f>
        <v>0</v>
      </c>
      <c r="AE11" s="100" t="s">
        <v>140</v>
      </c>
      <c r="AF11" s="93">
        <f>SUM(T11:AA11)</f>
        <v>0</v>
      </c>
      <c r="AG11" s="93"/>
      <c r="AH11" s="93"/>
      <c r="AI11" s="93"/>
      <c r="AJ11" s="93"/>
      <c r="AK11" s="93"/>
      <c r="AL11" s="93"/>
      <c r="AM11" s="93"/>
      <c r="AN11" s="93"/>
      <c r="AO11" s="93"/>
      <c r="AP11" s="93"/>
    </row>
    <row r="12" spans="1:91" ht="18" customHeight="1" x14ac:dyDescent="0.25">
      <c r="A12" s="93"/>
      <c r="B12" s="114">
        <v>5</v>
      </c>
      <c r="C12" s="71" t="s">
        <v>192</v>
      </c>
      <c r="D12" s="72" t="s">
        <v>2</v>
      </c>
      <c r="E12" s="73" t="s">
        <v>193</v>
      </c>
      <c r="F12" s="74" t="s">
        <v>194</v>
      </c>
      <c r="G12" s="38"/>
      <c r="H12" s="25" t="str">
        <f t="shared" si="1"/>
        <v/>
      </c>
      <c r="I12" s="17"/>
      <c r="J12" s="78" t="s">
        <v>18</v>
      </c>
      <c r="K12" s="17"/>
      <c r="L12" s="80"/>
      <c r="M12" s="93"/>
      <c r="N12" s="93"/>
      <c r="O12" s="93"/>
      <c r="P12" s="94"/>
      <c r="Q12" s="100" t="str">
        <f t="shared" si="0"/>
        <v>ชาย</v>
      </c>
      <c r="R12" s="97"/>
      <c r="S12" s="97" t="s">
        <v>83</v>
      </c>
      <c r="T12" s="150" t="e">
        <f>(100*T11)/AD11</f>
        <v>#DIV/0!</v>
      </c>
      <c r="U12" s="150" t="e">
        <f>(100*U11)/AD11</f>
        <v>#DIV/0!</v>
      </c>
      <c r="V12" s="150" t="e">
        <f>(100*V11)/AD11</f>
        <v>#DIV/0!</v>
      </c>
      <c r="W12" s="150" t="e">
        <f>(100*W11)/AD11</f>
        <v>#DIV/0!</v>
      </c>
      <c r="X12" s="150" t="e">
        <f>(100*X11)/AD11</f>
        <v>#DIV/0!</v>
      </c>
      <c r="Y12" s="150" t="e">
        <f>(100*Y11)/AD11</f>
        <v>#DIV/0!</v>
      </c>
      <c r="Z12" s="150" t="e">
        <f>(100*Z11)/AD11</f>
        <v>#DIV/0!</v>
      </c>
      <c r="AA12" s="150" t="e">
        <f>(100*AA11)/AD11</f>
        <v>#DIV/0!</v>
      </c>
      <c r="AB12" s="150" t="e">
        <f>(100*AB11)/AD11</f>
        <v>#DIV/0!</v>
      </c>
      <c r="AC12" s="150" t="e">
        <f>(100*AC11)/AD11</f>
        <v>#DIV/0!</v>
      </c>
      <c r="AD12" s="97" t="e">
        <f>SUM(T12:AB12)</f>
        <v>#DIV/0!</v>
      </c>
      <c r="AE12" s="100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</row>
    <row r="13" spans="1:91" ht="18" customHeight="1" x14ac:dyDescent="0.25">
      <c r="A13" s="93"/>
      <c r="B13" s="114">
        <v>6</v>
      </c>
      <c r="C13" s="71" t="s">
        <v>195</v>
      </c>
      <c r="D13" s="72" t="s">
        <v>2</v>
      </c>
      <c r="E13" s="73" t="s">
        <v>196</v>
      </c>
      <c r="F13" s="74" t="s">
        <v>197</v>
      </c>
      <c r="G13" s="38"/>
      <c r="H13" s="25" t="str">
        <f t="shared" si="1"/>
        <v/>
      </c>
      <c r="I13" s="17"/>
      <c r="J13" s="80"/>
      <c r="K13" s="17"/>
      <c r="L13" s="80"/>
      <c r="M13" s="93"/>
      <c r="N13" s="93"/>
      <c r="O13" s="93"/>
      <c r="P13" s="94"/>
      <c r="Q13" s="100" t="str">
        <f t="shared" si="0"/>
        <v>ชาย</v>
      </c>
      <c r="R13" s="100"/>
      <c r="S13" s="100"/>
      <c r="T13" s="235" t="s">
        <v>80</v>
      </c>
      <c r="U13" s="235"/>
      <c r="V13" s="235"/>
      <c r="W13" s="236" t="s">
        <v>81</v>
      </c>
      <c r="X13" s="236"/>
      <c r="Y13" s="236"/>
      <c r="Z13" s="212" t="s">
        <v>82</v>
      </c>
      <c r="AA13" s="212"/>
      <c r="AB13" s="212"/>
      <c r="AC13" s="212"/>
      <c r="AD13" s="100"/>
      <c r="AE13" s="100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</row>
    <row r="14" spans="1:91" ht="18" customHeight="1" x14ac:dyDescent="0.25">
      <c r="A14" s="93"/>
      <c r="B14" s="114">
        <v>7</v>
      </c>
      <c r="C14" s="71" t="s">
        <v>198</v>
      </c>
      <c r="D14" s="72" t="s">
        <v>2</v>
      </c>
      <c r="E14" s="73" t="s">
        <v>199</v>
      </c>
      <c r="F14" s="74" t="s">
        <v>200</v>
      </c>
      <c r="G14" s="38"/>
      <c r="H14" s="25" t="str">
        <f t="shared" si="1"/>
        <v/>
      </c>
      <c r="I14" s="17"/>
      <c r="J14" s="179" t="s">
        <v>7</v>
      </c>
      <c r="K14" s="179" t="s">
        <v>8</v>
      </c>
      <c r="L14" s="181" t="s">
        <v>9</v>
      </c>
      <c r="M14" s="107" t="s">
        <v>10</v>
      </c>
      <c r="N14" s="95"/>
      <c r="O14" s="95"/>
      <c r="P14" s="94"/>
      <c r="Q14" s="100" t="str">
        <f t="shared" si="0"/>
        <v>ชาย</v>
      </c>
      <c r="R14" s="100"/>
      <c r="S14" s="97" t="s">
        <v>20</v>
      </c>
      <c r="T14" s="241">
        <f>T11+U11+V11</f>
        <v>0</v>
      </c>
      <c r="U14" s="242"/>
      <c r="V14" s="242"/>
      <c r="W14" s="243">
        <f>W11+X11+Y11</f>
        <v>0</v>
      </c>
      <c r="X14" s="244"/>
      <c r="Y14" s="244"/>
      <c r="Z14" s="245">
        <f>Z11+AA11+AB11+AC11</f>
        <v>0</v>
      </c>
      <c r="AA14" s="245"/>
      <c r="AB14" s="245"/>
      <c r="AC14" s="245"/>
      <c r="AD14" s="100"/>
      <c r="AE14" s="100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</row>
    <row r="15" spans="1:91" ht="18" customHeight="1" x14ac:dyDescent="0.25">
      <c r="A15" s="93"/>
      <c r="B15" s="114">
        <v>8</v>
      </c>
      <c r="C15" s="71" t="s">
        <v>201</v>
      </c>
      <c r="D15" s="72" t="s">
        <v>2</v>
      </c>
      <c r="E15" s="73" t="s">
        <v>202</v>
      </c>
      <c r="F15" s="74" t="s">
        <v>203</v>
      </c>
      <c r="G15" s="38"/>
      <c r="H15" s="25" t="str">
        <f t="shared" si="1"/>
        <v/>
      </c>
      <c r="I15" s="17"/>
      <c r="J15" s="180"/>
      <c r="K15" s="180"/>
      <c r="L15" s="182"/>
      <c r="M15" s="108" t="s">
        <v>11</v>
      </c>
      <c r="N15" s="95"/>
      <c r="O15" s="95"/>
      <c r="P15" s="94"/>
      <c r="Q15" s="100" t="str">
        <f t="shared" si="0"/>
        <v>ชาย</v>
      </c>
      <c r="R15" s="100"/>
      <c r="S15" s="97" t="s">
        <v>83</v>
      </c>
      <c r="T15" s="246" t="e">
        <f>T12+U12+V12</f>
        <v>#DIV/0!</v>
      </c>
      <c r="U15" s="235"/>
      <c r="V15" s="235"/>
      <c r="W15" s="247" t="e">
        <f>W12+X12+Y12</f>
        <v>#DIV/0!</v>
      </c>
      <c r="X15" s="236"/>
      <c r="Y15" s="236"/>
      <c r="Z15" s="248" t="e">
        <f>Z12+AA12+AB12+AC12</f>
        <v>#DIV/0!</v>
      </c>
      <c r="AA15" s="212"/>
      <c r="AB15" s="212"/>
      <c r="AC15" s="212"/>
      <c r="AD15" s="156"/>
      <c r="AE15" s="100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</row>
    <row r="16" spans="1:91" ht="18" customHeight="1" x14ac:dyDescent="0.25">
      <c r="A16" s="93"/>
      <c r="B16" s="114">
        <v>9</v>
      </c>
      <c r="C16" s="71" t="s">
        <v>204</v>
      </c>
      <c r="D16" s="72" t="s">
        <v>2</v>
      </c>
      <c r="E16" s="73" t="s">
        <v>205</v>
      </c>
      <c r="F16" s="74" t="s">
        <v>206</v>
      </c>
      <c r="G16" s="38"/>
      <c r="H16" s="25" t="str">
        <f t="shared" si="1"/>
        <v/>
      </c>
      <c r="I16" s="17"/>
      <c r="J16" s="96">
        <v>4</v>
      </c>
      <c r="K16" s="114">
        <f>T9</f>
        <v>0</v>
      </c>
      <c r="L16" s="97">
        <f>T10</f>
        <v>0</v>
      </c>
      <c r="M16" s="165">
        <f>L18+L17+L16+K16+K17+K18</f>
        <v>0</v>
      </c>
      <c r="N16" s="93"/>
      <c r="O16" s="93"/>
      <c r="P16" s="94"/>
      <c r="Q16" s="100" t="str">
        <f t="shared" si="0"/>
        <v>ชาย</v>
      </c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</row>
    <row r="17" spans="1:42" ht="18" customHeight="1" x14ac:dyDescent="0.25">
      <c r="A17" s="93"/>
      <c r="B17" s="114">
        <v>10</v>
      </c>
      <c r="C17" s="71" t="s">
        <v>207</v>
      </c>
      <c r="D17" s="72" t="s">
        <v>2</v>
      </c>
      <c r="E17" s="73" t="s">
        <v>208</v>
      </c>
      <c r="F17" s="74" t="s">
        <v>209</v>
      </c>
      <c r="G17" s="38"/>
      <c r="H17" s="25" t="str">
        <f t="shared" si="1"/>
        <v/>
      </c>
      <c r="I17" s="17"/>
      <c r="J17" s="96">
        <v>3.5</v>
      </c>
      <c r="K17" s="114">
        <f>U9</f>
        <v>0</v>
      </c>
      <c r="L17" s="97">
        <f>U10</f>
        <v>0</v>
      </c>
      <c r="M17" s="166"/>
      <c r="N17" s="93"/>
      <c r="O17" s="93"/>
      <c r="P17" s="94"/>
      <c r="Q17" s="100" t="str">
        <f t="shared" si="0"/>
        <v>ชาย</v>
      </c>
      <c r="R17" s="100"/>
      <c r="S17" s="175" t="s">
        <v>84</v>
      </c>
      <c r="T17" s="175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</row>
    <row r="18" spans="1:42" ht="18" customHeight="1" x14ac:dyDescent="0.25">
      <c r="A18" s="93"/>
      <c r="B18" s="114">
        <v>11</v>
      </c>
      <c r="C18" s="71" t="s">
        <v>210</v>
      </c>
      <c r="D18" s="72" t="s">
        <v>2</v>
      </c>
      <c r="E18" s="73" t="s">
        <v>211</v>
      </c>
      <c r="F18" s="74" t="s">
        <v>212</v>
      </c>
      <c r="G18" s="38"/>
      <c r="H18" s="25" t="str">
        <f t="shared" si="1"/>
        <v/>
      </c>
      <c r="I18" s="17"/>
      <c r="J18" s="96">
        <v>3</v>
      </c>
      <c r="K18" s="114">
        <f>V9</f>
        <v>0</v>
      </c>
      <c r="L18" s="97">
        <f>V10</f>
        <v>0</v>
      </c>
      <c r="M18" s="167"/>
      <c r="N18" s="93"/>
      <c r="O18" s="93"/>
      <c r="P18" s="94"/>
      <c r="Q18" s="100" t="str">
        <f t="shared" si="0"/>
        <v>ชาย</v>
      </c>
      <c r="R18" s="100"/>
      <c r="S18" s="226" t="s">
        <v>36</v>
      </c>
      <c r="T18" s="226"/>
      <c r="U18" s="226"/>
      <c r="V18" s="226"/>
      <c r="W18" s="226"/>
      <c r="X18" s="226"/>
      <c r="Y18" s="226"/>
      <c r="Z18" s="226"/>
      <c r="AA18" s="226"/>
      <c r="AB18" s="226"/>
      <c r="AC18" s="226"/>
      <c r="AD18" s="100"/>
      <c r="AE18" s="100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</row>
    <row r="19" spans="1:42" ht="18" customHeight="1" x14ac:dyDescent="0.25">
      <c r="A19" s="93"/>
      <c r="B19" s="114">
        <v>12</v>
      </c>
      <c r="C19" s="71" t="s">
        <v>213</v>
      </c>
      <c r="D19" s="72" t="s">
        <v>2</v>
      </c>
      <c r="E19" s="73" t="s">
        <v>214</v>
      </c>
      <c r="F19" s="74" t="s">
        <v>215</v>
      </c>
      <c r="G19" s="38"/>
      <c r="H19" s="25" t="str">
        <f t="shared" si="1"/>
        <v/>
      </c>
      <c r="I19" s="17"/>
      <c r="J19" s="149">
        <v>2.5</v>
      </c>
      <c r="K19" s="114">
        <f>W9</f>
        <v>0</v>
      </c>
      <c r="L19" s="97">
        <f>W10</f>
        <v>0</v>
      </c>
      <c r="M19" s="165">
        <f>L22+K22+L21+K20+K19+L19+L20+K21</f>
        <v>0</v>
      </c>
      <c r="N19" s="93"/>
      <c r="O19" s="93"/>
      <c r="P19" s="94"/>
      <c r="Q19" s="100" t="str">
        <f t="shared" si="0"/>
        <v>ชาย</v>
      </c>
      <c r="R19" s="100"/>
      <c r="S19" s="97"/>
      <c r="T19" s="97">
        <v>4</v>
      </c>
      <c r="U19" s="97">
        <v>3.5</v>
      </c>
      <c r="V19" s="97">
        <v>3</v>
      </c>
      <c r="W19" s="97">
        <v>2.5</v>
      </c>
      <c r="X19" s="97">
        <v>2</v>
      </c>
      <c r="Y19" s="97">
        <v>1.5</v>
      </c>
      <c r="Z19" s="97">
        <v>1</v>
      </c>
      <c r="AA19" s="97">
        <v>0</v>
      </c>
      <c r="AB19" s="97" t="s">
        <v>12</v>
      </c>
      <c r="AC19" s="97" t="s">
        <v>17</v>
      </c>
      <c r="AD19" s="100"/>
      <c r="AE19" s="100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</row>
    <row r="20" spans="1:42" ht="18" customHeight="1" x14ac:dyDescent="0.25">
      <c r="A20" s="93"/>
      <c r="B20" s="114">
        <v>13</v>
      </c>
      <c r="C20" s="71" t="s">
        <v>216</v>
      </c>
      <c r="D20" s="72" t="s">
        <v>2</v>
      </c>
      <c r="E20" s="73" t="s">
        <v>217</v>
      </c>
      <c r="F20" s="74" t="s">
        <v>161</v>
      </c>
      <c r="G20" s="38"/>
      <c r="H20" s="25" t="str">
        <f t="shared" si="1"/>
        <v/>
      </c>
      <c r="I20" s="17"/>
      <c r="J20" s="149">
        <v>2</v>
      </c>
      <c r="K20" s="114">
        <f>X9</f>
        <v>0</v>
      </c>
      <c r="L20" s="97">
        <f>X10</f>
        <v>0</v>
      </c>
      <c r="M20" s="166"/>
      <c r="N20" s="93"/>
      <c r="O20" s="93"/>
      <c r="P20" s="94"/>
      <c r="Q20" s="100" t="str">
        <f t="shared" si="0"/>
        <v>ชาย</v>
      </c>
      <c r="R20" s="100"/>
      <c r="S20" s="97" t="s">
        <v>85</v>
      </c>
      <c r="T20" s="97">
        <f>T11</f>
        <v>0</v>
      </c>
      <c r="U20" s="97">
        <f t="shared" ref="U20:AC21" si="3">U11</f>
        <v>0</v>
      </c>
      <c r="V20" s="97">
        <f t="shared" si="3"/>
        <v>0</v>
      </c>
      <c r="W20" s="97">
        <f t="shared" si="3"/>
        <v>0</v>
      </c>
      <c r="X20" s="97">
        <f t="shared" si="3"/>
        <v>0</v>
      </c>
      <c r="Y20" s="97">
        <f t="shared" si="3"/>
        <v>0</v>
      </c>
      <c r="Z20" s="97">
        <f t="shared" si="3"/>
        <v>0</v>
      </c>
      <c r="AA20" s="97">
        <f t="shared" si="3"/>
        <v>0</v>
      </c>
      <c r="AB20" s="97">
        <f t="shared" si="3"/>
        <v>0</v>
      </c>
      <c r="AC20" s="97">
        <f t="shared" si="3"/>
        <v>0</v>
      </c>
      <c r="AD20" s="100"/>
      <c r="AE20" s="100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</row>
    <row r="21" spans="1:42" ht="18" customHeight="1" x14ac:dyDescent="0.25">
      <c r="A21" s="93"/>
      <c r="B21" s="114">
        <v>14</v>
      </c>
      <c r="C21" s="71" t="s">
        <v>358</v>
      </c>
      <c r="D21" s="72" t="s">
        <v>3</v>
      </c>
      <c r="E21" s="73" t="s">
        <v>359</v>
      </c>
      <c r="F21" s="74" t="s">
        <v>360</v>
      </c>
      <c r="G21" s="38"/>
      <c r="H21" s="25" t="str">
        <f t="shared" si="1"/>
        <v/>
      </c>
      <c r="I21" s="17"/>
      <c r="J21" s="149">
        <v>1.5</v>
      </c>
      <c r="K21" s="114">
        <f>Y9</f>
        <v>0</v>
      </c>
      <c r="L21" s="97">
        <f>Y10</f>
        <v>0</v>
      </c>
      <c r="M21" s="166"/>
      <c r="N21" s="93"/>
      <c r="O21" s="93"/>
      <c r="P21" s="94"/>
      <c r="Q21" s="100" t="str">
        <f t="shared" si="0"/>
        <v>หญิง</v>
      </c>
      <c r="R21" s="100"/>
      <c r="S21" s="97" t="s">
        <v>83</v>
      </c>
      <c r="T21" s="126" t="e">
        <f>T12</f>
        <v>#DIV/0!</v>
      </c>
      <c r="U21" s="126" t="e">
        <f t="shared" si="3"/>
        <v>#DIV/0!</v>
      </c>
      <c r="V21" s="126" t="e">
        <f t="shared" si="3"/>
        <v>#DIV/0!</v>
      </c>
      <c r="W21" s="126" t="e">
        <f t="shared" si="3"/>
        <v>#DIV/0!</v>
      </c>
      <c r="X21" s="126" t="e">
        <f t="shared" si="3"/>
        <v>#DIV/0!</v>
      </c>
      <c r="Y21" s="126" t="e">
        <f t="shared" si="3"/>
        <v>#DIV/0!</v>
      </c>
      <c r="Z21" s="126" t="e">
        <f t="shared" si="3"/>
        <v>#DIV/0!</v>
      </c>
      <c r="AA21" s="126" t="e">
        <f t="shared" si="3"/>
        <v>#DIV/0!</v>
      </c>
      <c r="AB21" s="126" t="e">
        <f t="shared" si="3"/>
        <v>#DIV/0!</v>
      </c>
      <c r="AC21" s="126" t="e">
        <f t="shared" si="3"/>
        <v>#DIV/0!</v>
      </c>
      <c r="AD21" s="100"/>
      <c r="AE21" s="100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</row>
    <row r="22" spans="1:42" ht="18" customHeight="1" x14ac:dyDescent="0.25">
      <c r="A22" s="93"/>
      <c r="B22" s="114">
        <v>15</v>
      </c>
      <c r="C22" s="71" t="s">
        <v>364</v>
      </c>
      <c r="D22" s="72" t="s">
        <v>3</v>
      </c>
      <c r="E22" s="73" t="s">
        <v>365</v>
      </c>
      <c r="F22" s="74" t="s">
        <v>4</v>
      </c>
      <c r="G22" s="38"/>
      <c r="H22" s="25" t="str">
        <f t="shared" si="1"/>
        <v/>
      </c>
      <c r="I22" s="17"/>
      <c r="J22" s="149">
        <v>1</v>
      </c>
      <c r="K22" s="114">
        <f>Z9</f>
        <v>0</v>
      </c>
      <c r="L22" s="97">
        <f>Z10</f>
        <v>0</v>
      </c>
      <c r="M22" s="167"/>
      <c r="N22" s="93"/>
      <c r="O22" s="93"/>
      <c r="P22" s="94"/>
      <c r="Q22" s="100" t="str">
        <f t="shared" si="0"/>
        <v>หญิง</v>
      </c>
      <c r="R22" s="100"/>
      <c r="S22" s="157" t="s">
        <v>86</v>
      </c>
      <c r="T22" s="249" t="e">
        <f>T15</f>
        <v>#DIV/0!</v>
      </c>
      <c r="U22" s="250"/>
      <c r="V22" s="250"/>
      <c r="W22" s="152"/>
      <c r="X22" s="152"/>
      <c r="Y22" s="152"/>
      <c r="Z22" s="152"/>
      <c r="AA22" s="152"/>
      <c r="AB22" s="152"/>
      <c r="AC22" s="152"/>
      <c r="AD22" s="100"/>
      <c r="AE22" s="100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</row>
    <row r="23" spans="1:42" ht="18" customHeight="1" x14ac:dyDescent="0.25">
      <c r="A23" s="93"/>
      <c r="B23" s="114">
        <v>16</v>
      </c>
      <c r="C23" s="71" t="s">
        <v>368</v>
      </c>
      <c r="D23" s="72" t="s">
        <v>3</v>
      </c>
      <c r="E23" s="73" t="s">
        <v>369</v>
      </c>
      <c r="F23" s="74" t="s">
        <v>370</v>
      </c>
      <c r="G23" s="38"/>
      <c r="H23" s="25" t="str">
        <f t="shared" si="1"/>
        <v/>
      </c>
      <c r="I23" s="17"/>
      <c r="J23" s="149">
        <v>0</v>
      </c>
      <c r="K23" s="114">
        <f>AA9</f>
        <v>0</v>
      </c>
      <c r="L23" s="97">
        <f>AA10</f>
        <v>0</v>
      </c>
      <c r="M23" s="165">
        <f>L25+K24+K23+L23+L24+K25</f>
        <v>0</v>
      </c>
      <c r="N23" s="93"/>
      <c r="O23" s="93"/>
      <c r="P23" s="94"/>
      <c r="Q23" s="100" t="str">
        <f t="shared" si="0"/>
        <v>หญิง</v>
      </c>
      <c r="R23" s="100"/>
      <c r="S23" s="229" t="s">
        <v>34</v>
      </c>
      <c r="T23" s="229"/>
      <c r="U23" s="251" t="e">
        <f>AF10</f>
        <v>#DIV/0!</v>
      </c>
      <c r="V23" s="229"/>
      <c r="W23" s="232" t="s">
        <v>87</v>
      </c>
      <c r="X23" s="233"/>
      <c r="Y23" s="234"/>
      <c r="Z23" s="252" t="e">
        <f>AF9</f>
        <v>#DIV/0!</v>
      </c>
      <c r="AA23" s="253"/>
      <c r="AB23" s="253"/>
      <c r="AC23" s="253"/>
      <c r="AD23" s="100"/>
      <c r="AE23" s="100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</row>
    <row r="24" spans="1:42" ht="18" customHeight="1" x14ac:dyDescent="0.25">
      <c r="A24" s="93"/>
      <c r="B24" s="114">
        <v>17</v>
      </c>
      <c r="C24" s="71" t="s">
        <v>427</v>
      </c>
      <c r="D24" s="72" t="s">
        <v>3</v>
      </c>
      <c r="E24" s="73" t="s">
        <v>428</v>
      </c>
      <c r="F24" s="74" t="s">
        <v>263</v>
      </c>
      <c r="G24" s="38"/>
      <c r="H24" s="25" t="str">
        <f t="shared" si="1"/>
        <v/>
      </c>
      <c r="I24" s="17"/>
      <c r="J24" s="96" t="s">
        <v>12</v>
      </c>
      <c r="K24" s="114">
        <f>AB9</f>
        <v>0</v>
      </c>
      <c r="L24" s="97">
        <f>AB10</f>
        <v>0</v>
      </c>
      <c r="M24" s="166"/>
      <c r="N24" s="93"/>
      <c r="O24" s="93"/>
      <c r="P24" s="94"/>
      <c r="Q24" s="100" t="str">
        <f t="shared" si="0"/>
        <v>หญิง</v>
      </c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</row>
    <row r="25" spans="1:42" ht="18" customHeight="1" x14ac:dyDescent="0.25">
      <c r="A25" s="93"/>
      <c r="B25" s="114">
        <v>18</v>
      </c>
      <c r="C25" s="71" t="s">
        <v>218</v>
      </c>
      <c r="D25" s="72" t="s">
        <v>3</v>
      </c>
      <c r="E25" s="73" t="s">
        <v>219</v>
      </c>
      <c r="F25" s="74" t="s">
        <v>220</v>
      </c>
      <c r="G25" s="38"/>
      <c r="H25" s="25" t="str">
        <f t="shared" si="1"/>
        <v/>
      </c>
      <c r="I25" s="17"/>
      <c r="J25" s="96" t="s">
        <v>13</v>
      </c>
      <c r="K25" s="114">
        <f>AC9</f>
        <v>0</v>
      </c>
      <c r="L25" s="97">
        <f>AC10</f>
        <v>0</v>
      </c>
      <c r="M25" s="167"/>
      <c r="N25" s="93"/>
      <c r="O25" s="93"/>
      <c r="P25" s="94"/>
      <c r="Q25" s="100" t="str">
        <f t="shared" si="0"/>
        <v>หญิง</v>
      </c>
      <c r="R25" s="100"/>
      <c r="S25" s="109" t="s">
        <v>97</v>
      </c>
      <c r="T25" s="109" t="s">
        <v>169</v>
      </c>
      <c r="U25" s="109" t="s">
        <v>83</v>
      </c>
      <c r="V25" s="109" t="s">
        <v>170</v>
      </c>
      <c r="W25" s="109" t="s">
        <v>83</v>
      </c>
      <c r="X25" s="109" t="s">
        <v>16</v>
      </c>
      <c r="Y25" s="100"/>
      <c r="Z25" s="100"/>
      <c r="AA25" s="100"/>
      <c r="AB25" s="100"/>
      <c r="AC25" s="100"/>
      <c r="AD25" s="100"/>
      <c r="AE25" s="100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</row>
    <row r="26" spans="1:42" ht="18" customHeight="1" x14ac:dyDescent="0.25">
      <c r="A26" s="93"/>
      <c r="B26" s="114">
        <v>19</v>
      </c>
      <c r="C26" s="71" t="s">
        <v>221</v>
      </c>
      <c r="D26" s="72" t="s">
        <v>3</v>
      </c>
      <c r="E26" s="73" t="s">
        <v>222</v>
      </c>
      <c r="F26" s="74" t="s">
        <v>223</v>
      </c>
      <c r="G26" s="38"/>
      <c r="H26" s="25" t="str">
        <f t="shared" si="1"/>
        <v/>
      </c>
      <c r="I26" s="17"/>
      <c r="J26" s="96" t="s">
        <v>178</v>
      </c>
      <c r="K26" s="114">
        <f>T26</f>
        <v>0</v>
      </c>
      <c r="L26" s="153">
        <f>T27</f>
        <v>0</v>
      </c>
      <c r="M26" s="114">
        <f>T28</f>
        <v>0</v>
      </c>
      <c r="N26" s="93"/>
      <c r="O26" s="93"/>
      <c r="P26" s="94"/>
      <c r="Q26" s="100" t="str">
        <f t="shared" si="0"/>
        <v>หญิง</v>
      </c>
      <c r="R26" s="100"/>
      <c r="S26" s="114" t="s">
        <v>8</v>
      </c>
      <c r="T26" s="114">
        <f>COUNTIFS($Q$8:$Q$59,"ชาย",$H$8:$H$59,"ผ")</f>
        <v>0</v>
      </c>
      <c r="U26" s="114" t="e">
        <f>(T26*100)/X26</f>
        <v>#DIV/0!</v>
      </c>
      <c r="V26" s="114">
        <f>COUNTIFS($Q$8:$Q$59,"ชาย",$H$8:$H$59,"มผ")</f>
        <v>0</v>
      </c>
      <c r="W26" s="114" t="e">
        <f>(V26*100)/X26</f>
        <v>#DIV/0!</v>
      </c>
      <c r="X26" s="114">
        <f>T26+V26</f>
        <v>0</v>
      </c>
      <c r="Y26" s="100"/>
      <c r="Z26" s="100"/>
      <c r="AA26" s="100"/>
      <c r="AB26" s="100"/>
      <c r="AC26" s="100"/>
      <c r="AD26" s="100"/>
      <c r="AE26" s="100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</row>
    <row r="27" spans="1:42" ht="18" customHeight="1" x14ac:dyDescent="0.25">
      <c r="A27" s="93"/>
      <c r="B27" s="114">
        <v>20</v>
      </c>
      <c r="C27" s="71" t="s">
        <v>224</v>
      </c>
      <c r="D27" s="72" t="s">
        <v>3</v>
      </c>
      <c r="E27" s="73" t="s">
        <v>225</v>
      </c>
      <c r="F27" s="74" t="s">
        <v>226</v>
      </c>
      <c r="G27" s="38"/>
      <c r="H27" s="25" t="str">
        <f t="shared" si="1"/>
        <v/>
      </c>
      <c r="I27" s="17"/>
      <c r="J27" s="96" t="s">
        <v>177</v>
      </c>
      <c r="K27" s="114">
        <f>V26</f>
        <v>0</v>
      </c>
      <c r="L27" s="153">
        <f>V27</f>
        <v>0</v>
      </c>
      <c r="M27" s="114">
        <f>V28</f>
        <v>0</v>
      </c>
      <c r="N27" s="93"/>
      <c r="O27" s="93"/>
      <c r="P27" s="94"/>
      <c r="Q27" s="100" t="str">
        <f t="shared" si="0"/>
        <v>หญิง</v>
      </c>
      <c r="R27" s="100"/>
      <c r="S27" s="114" t="s">
        <v>9</v>
      </c>
      <c r="T27" s="114">
        <f>COUNTIFS($Q$8:$Q$59,"หญิง",$H$8:$H$59,"ผ")</f>
        <v>0</v>
      </c>
      <c r="U27" s="114" t="e">
        <f>(T27*100)/X27</f>
        <v>#DIV/0!</v>
      </c>
      <c r="V27" s="114">
        <f>COUNTIFS($Q$8:$Q$59,"หญิง",$H$8:$H$59,"มผ")</f>
        <v>0</v>
      </c>
      <c r="W27" s="114" t="e">
        <f>(V27*100)/X27</f>
        <v>#DIV/0!</v>
      </c>
      <c r="X27" s="114">
        <f>T27+V27</f>
        <v>0</v>
      </c>
      <c r="Y27" s="100"/>
      <c r="Z27" s="100"/>
      <c r="AA27" s="100"/>
      <c r="AB27" s="100"/>
      <c r="AC27" s="100"/>
      <c r="AD27" s="100"/>
      <c r="AE27" s="100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</row>
    <row r="28" spans="1:42" ht="18" customHeight="1" x14ac:dyDescent="0.25">
      <c r="A28" s="93"/>
      <c r="B28" s="114">
        <v>21</v>
      </c>
      <c r="C28" s="71" t="s">
        <v>227</v>
      </c>
      <c r="D28" s="72" t="s">
        <v>3</v>
      </c>
      <c r="E28" s="73" t="s">
        <v>228</v>
      </c>
      <c r="F28" s="74" t="s">
        <v>229</v>
      </c>
      <c r="G28" s="38"/>
      <c r="H28" s="25" t="str">
        <f t="shared" si="1"/>
        <v/>
      </c>
      <c r="I28" s="17"/>
      <c r="J28" s="80"/>
      <c r="L28" s="80"/>
      <c r="M28" s="93"/>
      <c r="N28" s="93"/>
      <c r="O28" s="93"/>
      <c r="P28" s="94"/>
      <c r="Q28" s="100" t="str">
        <f t="shared" si="0"/>
        <v>หญิง</v>
      </c>
      <c r="R28" s="100"/>
      <c r="S28" s="114" t="s">
        <v>16</v>
      </c>
      <c r="T28" s="114">
        <f>SUM(T26:T27)</f>
        <v>0</v>
      </c>
      <c r="U28" s="114" t="e">
        <f>(T28*100)/X28</f>
        <v>#DIV/0!</v>
      </c>
      <c r="V28" s="114">
        <f>SUM(V26:V27)</f>
        <v>0</v>
      </c>
      <c r="W28" s="114" t="e">
        <f>(V28*100)/X28</f>
        <v>#DIV/0!</v>
      </c>
      <c r="X28" s="114">
        <f>T28+V28</f>
        <v>0</v>
      </c>
      <c r="Y28" s="100"/>
      <c r="Z28" s="100"/>
      <c r="AA28" s="100"/>
      <c r="AB28" s="100"/>
      <c r="AC28" s="100"/>
      <c r="AD28" s="100"/>
      <c r="AE28" s="100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</row>
    <row r="29" spans="1:42" ht="18" customHeight="1" x14ac:dyDescent="0.25">
      <c r="A29" s="93"/>
      <c r="B29" s="114">
        <v>22</v>
      </c>
      <c r="C29" s="71" t="s">
        <v>230</v>
      </c>
      <c r="D29" s="72" t="s">
        <v>3</v>
      </c>
      <c r="E29" s="73" t="s">
        <v>231</v>
      </c>
      <c r="F29" s="74" t="s">
        <v>232</v>
      </c>
      <c r="G29" s="38"/>
      <c r="H29" s="25" t="str">
        <f t="shared" si="1"/>
        <v/>
      </c>
      <c r="I29" s="17"/>
      <c r="J29" s="80"/>
      <c r="K29" s="17"/>
      <c r="L29" s="80"/>
      <c r="M29" s="93"/>
      <c r="N29" s="93"/>
      <c r="O29" s="93"/>
      <c r="P29" s="94"/>
      <c r="Q29" s="100" t="str">
        <f t="shared" si="0"/>
        <v>หญิง</v>
      </c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</row>
    <row r="30" spans="1:42" ht="18" customHeight="1" x14ac:dyDescent="0.25">
      <c r="A30" s="93"/>
      <c r="B30" s="114">
        <v>23</v>
      </c>
      <c r="C30" s="71" t="s">
        <v>236</v>
      </c>
      <c r="D30" s="72" t="s">
        <v>3</v>
      </c>
      <c r="E30" s="73" t="s">
        <v>237</v>
      </c>
      <c r="F30" s="74" t="s">
        <v>238</v>
      </c>
      <c r="G30" s="38"/>
      <c r="H30" s="25" t="str">
        <f t="shared" si="1"/>
        <v/>
      </c>
      <c r="I30" s="17"/>
      <c r="J30" s="80"/>
      <c r="K30" s="34" t="str">
        <f>กรอกข้อมูล!C5</f>
        <v>(นางกัญญาภรณ์  การะเกตุ)</v>
      </c>
      <c r="L30" s="80"/>
      <c r="M30" s="93"/>
      <c r="N30" s="93"/>
      <c r="O30" s="93"/>
      <c r="P30" s="94"/>
      <c r="Q30" s="100" t="str">
        <f t="shared" si="0"/>
        <v>หญิง</v>
      </c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</row>
    <row r="31" spans="1:42" ht="18" customHeight="1" x14ac:dyDescent="0.25">
      <c r="A31" s="93"/>
      <c r="B31" s="114">
        <v>24</v>
      </c>
      <c r="C31" s="71" t="s">
        <v>245</v>
      </c>
      <c r="D31" s="72" t="s">
        <v>3</v>
      </c>
      <c r="E31" s="73" t="s">
        <v>246</v>
      </c>
      <c r="F31" s="74" t="s">
        <v>247</v>
      </c>
      <c r="G31" s="38"/>
      <c r="H31" s="25" t="str">
        <f t="shared" si="1"/>
        <v/>
      </c>
      <c r="I31" s="17"/>
      <c r="J31" s="80"/>
      <c r="K31" s="17"/>
      <c r="L31" s="80"/>
      <c r="M31" s="93"/>
      <c r="N31" s="93"/>
      <c r="O31" s="93"/>
      <c r="P31" s="94"/>
      <c r="Q31" s="100" t="str">
        <f t="shared" si="0"/>
        <v>หญิง</v>
      </c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</row>
    <row r="32" spans="1:42" ht="18" customHeight="1" x14ac:dyDescent="0.25">
      <c r="A32" s="93"/>
      <c r="B32" s="114">
        <v>25</v>
      </c>
      <c r="C32" s="71" t="s">
        <v>248</v>
      </c>
      <c r="D32" s="72" t="s">
        <v>3</v>
      </c>
      <c r="E32" s="73" t="s">
        <v>246</v>
      </c>
      <c r="F32" s="74" t="s">
        <v>249</v>
      </c>
      <c r="G32" s="38"/>
      <c r="H32" s="25" t="str">
        <f t="shared" si="1"/>
        <v/>
      </c>
      <c r="I32" s="17"/>
      <c r="J32" s="80"/>
      <c r="K32" s="17"/>
      <c r="L32" s="80"/>
      <c r="M32" s="93"/>
      <c r="N32" s="93"/>
      <c r="O32" s="93"/>
      <c r="P32" s="94"/>
      <c r="Q32" s="100" t="str">
        <f t="shared" si="0"/>
        <v>หญิง</v>
      </c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</row>
    <row r="33" spans="1:42" ht="18" customHeight="1" x14ac:dyDescent="0.25">
      <c r="A33" s="93"/>
      <c r="B33" s="114">
        <v>26</v>
      </c>
      <c r="C33" s="71" t="s">
        <v>250</v>
      </c>
      <c r="D33" s="72" t="s">
        <v>3</v>
      </c>
      <c r="E33" s="73" t="s">
        <v>163</v>
      </c>
      <c r="F33" s="74" t="s">
        <v>251</v>
      </c>
      <c r="G33" s="38"/>
      <c r="H33" s="25" t="str">
        <f t="shared" si="1"/>
        <v/>
      </c>
      <c r="I33" s="17"/>
      <c r="J33" s="80"/>
      <c r="K33" s="17"/>
      <c r="L33" s="80"/>
      <c r="M33" s="93"/>
      <c r="N33" s="93"/>
      <c r="O33" s="93"/>
      <c r="P33" s="94"/>
      <c r="Q33" s="100" t="str">
        <f t="shared" si="0"/>
        <v>หญิง</v>
      </c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</row>
    <row r="34" spans="1:42" ht="18" customHeight="1" x14ac:dyDescent="0.25">
      <c r="A34" s="93"/>
      <c r="B34" s="114">
        <v>27</v>
      </c>
      <c r="C34" s="71" t="s">
        <v>258</v>
      </c>
      <c r="D34" s="72" t="s">
        <v>3</v>
      </c>
      <c r="E34" s="73" t="s">
        <v>259</v>
      </c>
      <c r="F34" s="74" t="s">
        <v>260</v>
      </c>
      <c r="G34" s="38"/>
      <c r="H34" s="25" t="str">
        <f t="shared" si="1"/>
        <v/>
      </c>
      <c r="I34" s="80"/>
      <c r="J34" s="80"/>
      <c r="K34" s="80"/>
      <c r="L34" s="80"/>
      <c r="M34" s="93"/>
      <c r="N34" s="93"/>
      <c r="O34" s="93"/>
      <c r="P34" s="94"/>
      <c r="Q34" s="100" t="str">
        <f t="shared" si="0"/>
        <v>หญิง</v>
      </c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</row>
    <row r="35" spans="1:42" ht="18" customHeight="1" x14ac:dyDescent="0.25">
      <c r="A35" s="93"/>
      <c r="B35" s="114">
        <v>28</v>
      </c>
      <c r="C35" s="71" t="s">
        <v>261</v>
      </c>
      <c r="D35" s="72" t="s">
        <v>3</v>
      </c>
      <c r="E35" s="73" t="s">
        <v>262</v>
      </c>
      <c r="F35" s="74" t="s">
        <v>263</v>
      </c>
      <c r="G35" s="38"/>
      <c r="H35" s="25" t="str">
        <f t="shared" si="1"/>
        <v/>
      </c>
      <c r="I35" s="80"/>
      <c r="J35" s="80"/>
      <c r="K35" s="80"/>
      <c r="L35" s="80"/>
      <c r="M35" s="93"/>
      <c r="N35" s="93"/>
      <c r="O35" s="93"/>
      <c r="P35" s="94"/>
      <c r="Q35" s="100" t="str">
        <f t="shared" si="0"/>
        <v>หญิง</v>
      </c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</row>
    <row r="36" spans="1:42" ht="18" customHeight="1" x14ac:dyDescent="0.25">
      <c r="A36" s="93"/>
      <c r="B36" s="114">
        <v>29</v>
      </c>
      <c r="C36" s="71" t="s">
        <v>264</v>
      </c>
      <c r="D36" s="72" t="s">
        <v>3</v>
      </c>
      <c r="E36" s="73" t="s">
        <v>265</v>
      </c>
      <c r="F36" s="74" t="s">
        <v>266</v>
      </c>
      <c r="G36" s="38"/>
      <c r="H36" s="25" t="str">
        <f t="shared" si="1"/>
        <v/>
      </c>
      <c r="I36" s="80"/>
      <c r="J36" s="80"/>
      <c r="K36" s="80"/>
      <c r="L36" s="80"/>
      <c r="M36" s="93"/>
      <c r="N36" s="93"/>
      <c r="O36" s="93"/>
      <c r="P36" s="94"/>
      <c r="Q36" s="100" t="str">
        <f t="shared" si="0"/>
        <v>หญิง</v>
      </c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</row>
    <row r="37" spans="1:42" ht="18" customHeight="1" x14ac:dyDescent="0.25">
      <c r="A37" s="93"/>
      <c r="B37" s="114">
        <v>30</v>
      </c>
      <c r="C37" s="75" t="s">
        <v>267</v>
      </c>
      <c r="D37" s="72" t="s">
        <v>3</v>
      </c>
      <c r="E37" s="76" t="s">
        <v>268</v>
      </c>
      <c r="F37" s="77" t="s">
        <v>269</v>
      </c>
      <c r="G37" s="38"/>
      <c r="H37" s="25" t="str">
        <f t="shared" si="1"/>
        <v/>
      </c>
      <c r="I37" s="80"/>
      <c r="J37" s="80"/>
      <c r="K37" s="80"/>
      <c r="L37" s="80"/>
      <c r="M37" s="93"/>
      <c r="N37" s="93"/>
      <c r="O37" s="93"/>
      <c r="P37" s="94"/>
      <c r="Q37" s="100" t="str">
        <f t="shared" si="0"/>
        <v>หญิง</v>
      </c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</row>
    <row r="38" spans="1:42" ht="18" customHeight="1" x14ac:dyDescent="0.25">
      <c r="A38" s="93"/>
      <c r="B38" s="114">
        <v>31</v>
      </c>
      <c r="C38" s="71" t="s">
        <v>270</v>
      </c>
      <c r="D38" s="72" t="s">
        <v>3</v>
      </c>
      <c r="E38" s="73" t="s">
        <v>271</v>
      </c>
      <c r="F38" s="74" t="s">
        <v>815</v>
      </c>
      <c r="G38" s="38"/>
      <c r="H38" s="25" t="str">
        <f t="shared" si="1"/>
        <v/>
      </c>
      <c r="I38" s="93"/>
      <c r="J38" s="93"/>
      <c r="K38" s="93"/>
      <c r="L38" s="93"/>
      <c r="M38" s="93"/>
      <c r="N38" s="93"/>
      <c r="O38" s="93"/>
      <c r="P38" s="94"/>
      <c r="Q38" s="100" t="str">
        <f t="shared" si="0"/>
        <v>หญิง</v>
      </c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</row>
    <row r="39" spans="1:42" ht="18" customHeight="1" x14ac:dyDescent="0.25">
      <c r="A39" s="93"/>
      <c r="B39" s="114">
        <v>32</v>
      </c>
      <c r="C39" s="75" t="s">
        <v>272</v>
      </c>
      <c r="D39" s="72" t="s">
        <v>3</v>
      </c>
      <c r="E39" s="76" t="s">
        <v>273</v>
      </c>
      <c r="F39" s="77" t="s">
        <v>274</v>
      </c>
      <c r="G39" s="38"/>
      <c r="H39" s="25" t="str">
        <f t="shared" si="1"/>
        <v/>
      </c>
      <c r="I39" s="93"/>
      <c r="J39" s="93"/>
      <c r="K39" s="93"/>
      <c r="L39" s="93"/>
      <c r="M39" s="93"/>
      <c r="N39" s="93"/>
      <c r="O39" s="93"/>
      <c r="P39" s="94"/>
      <c r="Q39" s="100" t="str">
        <f t="shared" si="0"/>
        <v>หญิง</v>
      </c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</row>
    <row r="40" spans="1:42" ht="16.5" customHeight="1" x14ac:dyDescent="0.25">
      <c r="A40" s="93"/>
      <c r="B40" s="114">
        <v>33</v>
      </c>
      <c r="C40" s="71" t="s">
        <v>275</v>
      </c>
      <c r="D40" s="72" t="s">
        <v>3</v>
      </c>
      <c r="E40" s="73" t="s">
        <v>276</v>
      </c>
      <c r="F40" s="74" t="s">
        <v>277</v>
      </c>
      <c r="G40" s="38"/>
      <c r="H40" s="25" t="str">
        <f t="shared" si="1"/>
        <v/>
      </c>
      <c r="I40" s="93"/>
      <c r="J40" s="93"/>
      <c r="K40" s="93"/>
      <c r="L40" s="93"/>
      <c r="M40" s="93"/>
      <c r="N40" s="93"/>
      <c r="O40" s="93"/>
      <c r="P40" s="94"/>
      <c r="Q40" s="100" t="str">
        <f t="shared" si="0"/>
        <v>หญิง</v>
      </c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</row>
    <row r="41" spans="1:42" ht="16.5" customHeight="1" x14ac:dyDescent="0.25">
      <c r="A41" s="93"/>
      <c r="B41" s="114">
        <v>34</v>
      </c>
      <c r="C41" s="75" t="s">
        <v>278</v>
      </c>
      <c r="D41" s="72" t="s">
        <v>3</v>
      </c>
      <c r="E41" s="76" t="s">
        <v>279</v>
      </c>
      <c r="F41" s="77" t="s">
        <v>280</v>
      </c>
      <c r="G41" s="38"/>
      <c r="H41" s="25" t="str">
        <f t="shared" si="1"/>
        <v/>
      </c>
      <c r="I41" s="93"/>
      <c r="J41" s="93"/>
      <c r="K41" s="93"/>
      <c r="L41" s="93"/>
      <c r="M41" s="93"/>
      <c r="N41" s="93"/>
      <c r="O41" s="93"/>
      <c r="P41" s="94"/>
      <c r="Q41" s="100" t="str">
        <f t="shared" si="0"/>
        <v>หญิง</v>
      </c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</row>
    <row r="42" spans="1:42" ht="16.5" customHeight="1" x14ac:dyDescent="0.25">
      <c r="A42" s="93"/>
      <c r="B42" s="114">
        <v>35</v>
      </c>
      <c r="C42" s="71" t="s">
        <v>281</v>
      </c>
      <c r="D42" s="72" t="s">
        <v>3</v>
      </c>
      <c r="E42" s="73" t="s">
        <v>282</v>
      </c>
      <c r="F42" s="74" t="s">
        <v>283</v>
      </c>
      <c r="G42" s="38"/>
      <c r="H42" s="25" t="str">
        <f t="shared" si="1"/>
        <v/>
      </c>
      <c r="I42" s="93"/>
      <c r="J42" s="93"/>
      <c r="K42" s="93"/>
      <c r="L42" s="93"/>
      <c r="M42" s="93"/>
      <c r="N42" s="93"/>
      <c r="O42" s="93"/>
      <c r="P42" s="94"/>
      <c r="Q42" s="100" t="str">
        <f t="shared" si="0"/>
        <v>หญิง</v>
      </c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</row>
    <row r="43" spans="1:42" ht="16.5" customHeight="1" x14ac:dyDescent="0.25">
      <c r="A43" s="93"/>
      <c r="B43" s="114">
        <v>36</v>
      </c>
      <c r="C43" s="75" t="s">
        <v>286</v>
      </c>
      <c r="D43" s="72" t="s">
        <v>3</v>
      </c>
      <c r="E43" s="76" t="s">
        <v>287</v>
      </c>
      <c r="F43" s="77" t="s">
        <v>288</v>
      </c>
      <c r="G43" s="38"/>
      <c r="H43" s="25" t="str">
        <f t="shared" si="1"/>
        <v/>
      </c>
      <c r="I43" s="93"/>
      <c r="J43" s="93"/>
      <c r="K43" s="93"/>
      <c r="L43" s="93"/>
      <c r="M43" s="93"/>
      <c r="N43" s="93"/>
      <c r="O43" s="93"/>
      <c r="P43" s="94"/>
      <c r="Q43" s="100" t="str">
        <f t="shared" si="0"/>
        <v>หญิง</v>
      </c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</row>
    <row r="44" spans="1:42" ht="16.5" customHeight="1" x14ac:dyDescent="0.25">
      <c r="A44" s="93"/>
      <c r="B44" s="114">
        <v>37</v>
      </c>
      <c r="C44" s="71" t="s">
        <v>289</v>
      </c>
      <c r="D44" s="72" t="s">
        <v>3</v>
      </c>
      <c r="E44" s="73" t="s">
        <v>290</v>
      </c>
      <c r="F44" s="74" t="s">
        <v>291</v>
      </c>
      <c r="G44" s="38"/>
      <c r="H44" s="25" t="str">
        <f t="shared" si="1"/>
        <v/>
      </c>
      <c r="I44" s="93"/>
      <c r="J44" s="93"/>
      <c r="K44" s="93"/>
      <c r="L44" s="93"/>
      <c r="M44" s="93"/>
      <c r="N44" s="93"/>
      <c r="O44" s="93"/>
      <c r="P44" s="94"/>
      <c r="Q44" s="100" t="str">
        <f t="shared" si="0"/>
        <v>หญิง</v>
      </c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</row>
    <row r="45" spans="1:42" ht="16.5" customHeight="1" x14ac:dyDescent="0.25">
      <c r="A45" s="93"/>
      <c r="B45" s="114">
        <v>38</v>
      </c>
      <c r="C45" s="75" t="s">
        <v>292</v>
      </c>
      <c r="D45" s="72" t="s">
        <v>3</v>
      </c>
      <c r="E45" s="76" t="s">
        <v>293</v>
      </c>
      <c r="F45" s="77" t="s">
        <v>294</v>
      </c>
      <c r="G45" s="38"/>
      <c r="H45" s="25" t="str">
        <f t="shared" si="1"/>
        <v/>
      </c>
      <c r="I45" s="93"/>
      <c r="J45" s="93"/>
      <c r="K45" s="93"/>
      <c r="L45" s="93"/>
      <c r="M45" s="93"/>
      <c r="N45" s="93"/>
      <c r="O45" s="93"/>
      <c r="P45" s="94"/>
      <c r="Q45" s="100" t="str">
        <f t="shared" si="0"/>
        <v>หญิง</v>
      </c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</row>
    <row r="46" spans="1:42" ht="16.5" customHeight="1" x14ac:dyDescent="0.25">
      <c r="A46" s="93"/>
      <c r="B46" s="114">
        <v>39</v>
      </c>
      <c r="C46" s="75" t="s">
        <v>295</v>
      </c>
      <c r="D46" s="72" t="s">
        <v>3</v>
      </c>
      <c r="E46" s="76" t="s">
        <v>296</v>
      </c>
      <c r="F46" s="77" t="s">
        <v>297</v>
      </c>
      <c r="G46" s="38"/>
      <c r="H46" s="25" t="str">
        <f t="shared" si="1"/>
        <v/>
      </c>
      <c r="I46" s="93"/>
      <c r="J46" s="93"/>
      <c r="K46" s="93"/>
      <c r="L46" s="93"/>
      <c r="M46" s="93"/>
      <c r="N46" s="93"/>
      <c r="O46" s="93"/>
      <c r="P46" s="94"/>
      <c r="Q46" s="100" t="str">
        <f t="shared" si="0"/>
        <v>หญิง</v>
      </c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</row>
    <row r="47" spans="1:42" ht="16.5" customHeight="1" x14ac:dyDescent="0.25">
      <c r="A47" s="93"/>
      <c r="B47" s="114">
        <v>40</v>
      </c>
      <c r="C47" s="75" t="s">
        <v>301</v>
      </c>
      <c r="D47" s="72" t="s">
        <v>3</v>
      </c>
      <c r="E47" s="76" t="s">
        <v>302</v>
      </c>
      <c r="F47" s="77" t="s">
        <v>303</v>
      </c>
      <c r="G47" s="38"/>
      <c r="H47" s="25" t="str">
        <f t="shared" si="1"/>
        <v/>
      </c>
      <c r="I47" s="93"/>
      <c r="J47" s="93"/>
      <c r="K47" s="93"/>
      <c r="L47" s="93"/>
      <c r="M47" s="93"/>
      <c r="N47" s="93"/>
      <c r="O47" s="93"/>
      <c r="P47" s="94"/>
      <c r="Q47" s="100" t="str">
        <f t="shared" si="0"/>
        <v>หญิง</v>
      </c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</row>
    <row r="48" spans="1:42" ht="16.5" customHeight="1" x14ac:dyDescent="0.25">
      <c r="A48" s="93"/>
      <c r="B48" s="114">
        <v>41</v>
      </c>
      <c r="C48" s="75" t="s">
        <v>307</v>
      </c>
      <c r="D48" s="72" t="s">
        <v>3</v>
      </c>
      <c r="E48" s="76" t="s">
        <v>308</v>
      </c>
      <c r="F48" s="77" t="s">
        <v>309</v>
      </c>
      <c r="G48" s="38"/>
      <c r="H48" s="25" t="str">
        <f t="shared" si="1"/>
        <v/>
      </c>
      <c r="I48" s="93"/>
      <c r="J48" s="93"/>
      <c r="K48" s="93"/>
      <c r="L48" s="93"/>
      <c r="M48" s="93"/>
      <c r="N48" s="93"/>
      <c r="O48" s="93"/>
      <c r="P48" s="94"/>
      <c r="Q48" s="100" t="str">
        <f t="shared" ref="Q48" si="4">IF(LEFT(D48,7)="เด็กชาย","ชาย",IF(LEFT(D48,8)="เด็กหญิง","หญิง",IF(LEFT(D48,3)="นาย","ชาย",IF(LEFT(D48,6)="นางสาว","หญิง"))))</f>
        <v>หญิง</v>
      </c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</row>
    <row r="49" spans="1:42" ht="16.5" customHeight="1" x14ac:dyDescent="0.25">
      <c r="A49" s="93"/>
      <c r="B49" s="114">
        <v>42</v>
      </c>
      <c r="C49" s="75" t="s">
        <v>310</v>
      </c>
      <c r="D49" s="72" t="s">
        <v>3</v>
      </c>
      <c r="E49" s="76" t="s">
        <v>311</v>
      </c>
      <c r="F49" s="77" t="s">
        <v>312</v>
      </c>
      <c r="G49" s="38"/>
      <c r="H49" s="25" t="str">
        <f t="shared" si="1"/>
        <v/>
      </c>
      <c r="I49" s="93"/>
      <c r="J49" s="93"/>
      <c r="K49" s="93"/>
      <c r="L49" s="93"/>
      <c r="M49" s="93"/>
      <c r="N49" s="93"/>
      <c r="O49" s="93"/>
      <c r="P49" s="94"/>
      <c r="Q49" s="100" t="str">
        <f t="shared" ref="Q49:Q52" si="5">IF(LEFT(D49,7)="เด็กชาย","ชาย",IF(LEFT(D49,8)="เด็กหญิง","หญิง",IF(LEFT(D49,3)="นาย","ชาย",IF(LEFT(D49,6)="นางสาว","หญิง"))))</f>
        <v>หญิง</v>
      </c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</row>
    <row r="50" spans="1:42" ht="16.5" customHeight="1" x14ac:dyDescent="0.25">
      <c r="A50" s="93"/>
      <c r="B50" s="114">
        <v>43</v>
      </c>
      <c r="C50" s="75"/>
      <c r="D50" s="72"/>
      <c r="E50" s="76"/>
      <c r="F50" s="77"/>
      <c r="G50" s="38"/>
      <c r="H50" s="25" t="str">
        <f t="shared" si="1"/>
        <v/>
      </c>
      <c r="I50" s="93"/>
      <c r="J50" s="93"/>
      <c r="K50" s="93"/>
      <c r="L50" s="93"/>
      <c r="M50" s="93"/>
      <c r="N50" s="93"/>
      <c r="O50" s="93"/>
      <c r="P50" s="94"/>
      <c r="Q50" s="100" t="b">
        <f t="shared" si="5"/>
        <v>0</v>
      </c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</row>
    <row r="51" spans="1:42" ht="16.5" customHeight="1" x14ac:dyDescent="0.25">
      <c r="A51" s="93"/>
      <c r="B51" s="114">
        <v>44</v>
      </c>
      <c r="C51" s="75"/>
      <c r="D51" s="72"/>
      <c r="E51" s="76"/>
      <c r="F51" s="77"/>
      <c r="G51" s="38"/>
      <c r="H51" s="25" t="str">
        <f t="shared" si="1"/>
        <v/>
      </c>
      <c r="I51" s="93"/>
      <c r="J51" s="93"/>
      <c r="K51" s="93"/>
      <c r="L51" s="93"/>
      <c r="M51" s="93"/>
      <c r="N51" s="93"/>
      <c r="O51" s="93"/>
      <c r="P51" s="94"/>
      <c r="Q51" s="100" t="b">
        <f t="shared" si="5"/>
        <v>0</v>
      </c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</row>
    <row r="52" spans="1:42" ht="16.5" customHeight="1" x14ac:dyDescent="0.25">
      <c r="A52" s="93"/>
      <c r="B52" s="114">
        <v>45</v>
      </c>
      <c r="C52" s="75"/>
      <c r="D52" s="72"/>
      <c r="E52" s="76"/>
      <c r="F52" s="77"/>
      <c r="G52" s="38"/>
      <c r="H52" s="25" t="str">
        <f t="shared" si="1"/>
        <v/>
      </c>
      <c r="I52" s="93"/>
      <c r="J52" s="93"/>
      <c r="K52" s="93"/>
      <c r="L52" s="93"/>
      <c r="M52" s="93"/>
      <c r="N52" s="93"/>
      <c r="O52" s="93"/>
      <c r="P52" s="94"/>
      <c r="Q52" s="100" t="b">
        <f t="shared" si="5"/>
        <v>0</v>
      </c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</row>
    <row r="53" spans="1:42" x14ac:dyDescent="0.25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</row>
    <row r="54" spans="1:42" x14ac:dyDescent="0.25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</row>
    <row r="55" spans="1:42" x14ac:dyDescent="0.25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</row>
    <row r="56" spans="1:42" x14ac:dyDescent="0.25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</row>
    <row r="57" spans="1:42" x14ac:dyDescent="0.25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</row>
    <row r="58" spans="1:42" x14ac:dyDescent="0.25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</row>
    <row r="59" spans="1:42" x14ac:dyDescent="0.25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</row>
    <row r="60" spans="1:42" x14ac:dyDescent="0.25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</row>
    <row r="61" spans="1:42" x14ac:dyDescent="0.25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</row>
    <row r="62" spans="1:42" x14ac:dyDescent="0.25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</row>
    <row r="63" spans="1:42" x14ac:dyDescent="0.25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</row>
    <row r="64" spans="1:42" x14ac:dyDescent="0.25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</row>
    <row r="65" spans="1:42" x14ac:dyDescent="0.25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</row>
    <row r="66" spans="1:42" x14ac:dyDescent="0.25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</row>
    <row r="67" spans="1:42" x14ac:dyDescent="0.25">
      <c r="A67" s="93"/>
      <c r="B67" s="93"/>
      <c r="C67" s="93" t="s">
        <v>12</v>
      </c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</row>
    <row r="68" spans="1:42" x14ac:dyDescent="0.25">
      <c r="A68" s="93"/>
      <c r="B68" s="93"/>
      <c r="C68" s="93" t="s">
        <v>17</v>
      </c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</row>
    <row r="69" spans="1:42" x14ac:dyDescent="0.25">
      <c r="A69" s="93"/>
      <c r="B69" s="93"/>
      <c r="C69" s="93" t="s">
        <v>169</v>
      </c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</row>
    <row r="70" spans="1:42" x14ac:dyDescent="0.25">
      <c r="A70" s="93"/>
      <c r="B70" s="93"/>
      <c r="C70" s="93" t="s">
        <v>170</v>
      </c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</row>
    <row r="71" spans="1:42" x14ac:dyDescent="0.25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</row>
    <row r="72" spans="1:42" x14ac:dyDescent="0.25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</row>
    <row r="73" spans="1:42" x14ac:dyDescent="0.25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</row>
    <row r="74" spans="1:42" x14ac:dyDescent="0.25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</row>
    <row r="75" spans="1:42" x14ac:dyDescent="0.25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</row>
    <row r="76" spans="1:42" x14ac:dyDescent="0.25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</row>
    <row r="77" spans="1:42" x14ac:dyDescent="0.25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</row>
    <row r="78" spans="1:42" x14ac:dyDescent="0.25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</row>
    <row r="79" spans="1:42" x14ac:dyDescent="0.25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</row>
    <row r="80" spans="1:42" x14ac:dyDescent="0.25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</row>
    <row r="81" spans="1:42" x14ac:dyDescent="0.25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</row>
    <row r="82" spans="1:42" x14ac:dyDescent="0.25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</row>
    <row r="83" spans="1:42" x14ac:dyDescent="0.25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</row>
    <row r="84" spans="1:42" x14ac:dyDescent="0.25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</row>
    <row r="85" spans="1:42" x14ac:dyDescent="0.25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</row>
    <row r="86" spans="1:42" x14ac:dyDescent="0.25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</row>
    <row r="87" spans="1:42" x14ac:dyDescent="0.25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</row>
    <row r="88" spans="1:42" x14ac:dyDescent="0.25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</row>
    <row r="89" spans="1:42" x14ac:dyDescent="0.25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</row>
    <row r="90" spans="1:42" x14ac:dyDescent="0.25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</row>
    <row r="91" spans="1:42" x14ac:dyDescent="0.25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</row>
    <row r="92" spans="1:42" x14ac:dyDescent="0.25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</row>
    <row r="93" spans="1:42" x14ac:dyDescent="0.25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</row>
    <row r="94" spans="1:42" x14ac:dyDescent="0.25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</row>
    <row r="95" spans="1:42" x14ac:dyDescent="0.25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</row>
    <row r="96" spans="1:42" x14ac:dyDescent="0.25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</row>
    <row r="97" spans="1:17" x14ac:dyDescent="0.25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</row>
    <row r="98" spans="1:17" x14ac:dyDescent="0.25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</row>
    <row r="99" spans="1:17" x14ac:dyDescent="0.25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</row>
    <row r="100" spans="1:17" x14ac:dyDescent="0.25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</row>
    <row r="101" spans="1:17" x14ac:dyDescent="0.25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</row>
    <row r="102" spans="1:17" x14ac:dyDescent="0.25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</row>
    <row r="103" spans="1:17" x14ac:dyDescent="0.25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</row>
    <row r="104" spans="1:17" x14ac:dyDescent="0.25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</row>
    <row r="105" spans="1:17" x14ac:dyDescent="0.25">
      <c r="A105" s="93"/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</row>
    <row r="106" spans="1:17" x14ac:dyDescent="0.25">
      <c r="A106" s="93"/>
      <c r="B106" s="93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</row>
    <row r="107" spans="1:17" x14ac:dyDescent="0.25">
      <c r="A107" s="93"/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</row>
    <row r="108" spans="1:17" x14ac:dyDescent="0.25">
      <c r="A108" s="93"/>
      <c r="B108" s="93"/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</row>
    <row r="109" spans="1:17" x14ac:dyDescent="0.25">
      <c r="A109" s="93"/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</row>
    <row r="110" spans="1:17" x14ac:dyDescent="0.25">
      <c r="A110" s="93"/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</row>
    <row r="111" spans="1:17" x14ac:dyDescent="0.25">
      <c r="A111" s="93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</row>
    <row r="112" spans="1:17" x14ac:dyDescent="0.25">
      <c r="A112" s="93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</row>
    <row r="113" spans="1:17" x14ac:dyDescent="0.25">
      <c r="A113" s="93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</row>
    <row r="114" spans="1:17" x14ac:dyDescent="0.25">
      <c r="A114" s="93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</row>
    <row r="115" spans="1:17" x14ac:dyDescent="0.25">
      <c r="A115" s="93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</row>
    <row r="116" spans="1:17" x14ac:dyDescent="0.25">
      <c r="A116" s="93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</row>
    <row r="117" spans="1:17" x14ac:dyDescent="0.25">
      <c r="A117" s="93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</row>
    <row r="118" spans="1:17" x14ac:dyDescent="0.25">
      <c r="A118" s="93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</row>
    <row r="119" spans="1:17" x14ac:dyDescent="0.25">
      <c r="A119" s="93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</row>
    <row r="120" spans="1:17" x14ac:dyDescent="0.25">
      <c r="A120" s="93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</row>
    <row r="121" spans="1:17" x14ac:dyDescent="0.25">
      <c r="A121" s="93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</row>
    <row r="122" spans="1:17" x14ac:dyDescent="0.25">
      <c r="A122" s="93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</row>
    <row r="123" spans="1:17" x14ac:dyDescent="0.25">
      <c r="A123" s="93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</row>
    <row r="124" spans="1:17" x14ac:dyDescent="0.25">
      <c r="A124" s="93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</row>
    <row r="125" spans="1:17" x14ac:dyDescent="0.25">
      <c r="A125" s="93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</row>
    <row r="126" spans="1:17" x14ac:dyDescent="0.25">
      <c r="A126" s="93"/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</row>
    <row r="127" spans="1:17" x14ac:dyDescent="0.25">
      <c r="A127" s="93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</row>
    <row r="128" spans="1:17" x14ac:dyDescent="0.25">
      <c r="A128" s="93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</row>
    <row r="129" spans="1:17" x14ac:dyDescent="0.25">
      <c r="A129" s="93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</row>
    <row r="130" spans="1:17" x14ac:dyDescent="0.25">
      <c r="A130" s="93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</row>
    <row r="131" spans="1:17" x14ac:dyDescent="0.25">
      <c r="A131" s="93"/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</row>
    <row r="132" spans="1:17" x14ac:dyDescent="0.25">
      <c r="A132" s="93"/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</row>
    <row r="133" spans="1:17" x14ac:dyDescent="0.25">
      <c r="A133" s="93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</row>
    <row r="134" spans="1:17" x14ac:dyDescent="0.25">
      <c r="A134" s="93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</row>
    <row r="135" spans="1:17" x14ac:dyDescent="0.25">
      <c r="A135" s="93"/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</row>
    <row r="136" spans="1:17" x14ac:dyDescent="0.25">
      <c r="A136" s="93"/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</row>
    <row r="137" spans="1:17" x14ac:dyDescent="0.25">
      <c r="A137" s="93"/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</row>
    <row r="138" spans="1:17" x14ac:dyDescent="0.25">
      <c r="A138" s="93"/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</row>
    <row r="139" spans="1:17" x14ac:dyDescent="0.25">
      <c r="A139" s="93"/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</row>
    <row r="140" spans="1:17" x14ac:dyDescent="0.25">
      <c r="A140" s="93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</row>
    <row r="141" spans="1:17" x14ac:dyDescent="0.25">
      <c r="A141" s="93"/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</row>
    <row r="142" spans="1:17" x14ac:dyDescent="0.25">
      <c r="A142" s="93"/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</row>
    <row r="143" spans="1:17" x14ac:dyDescent="0.25">
      <c r="A143" s="93"/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</row>
    <row r="144" spans="1:17" x14ac:dyDescent="0.25">
      <c r="A144" s="93"/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</row>
    <row r="145" spans="1:17" x14ac:dyDescent="0.25">
      <c r="A145" s="93"/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</row>
    <row r="146" spans="1:17" x14ac:dyDescent="0.25">
      <c r="A146" s="93"/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</row>
    <row r="147" spans="1:17" x14ac:dyDescent="0.25">
      <c r="A147" s="93"/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</row>
    <row r="148" spans="1:17" x14ac:dyDescent="0.25">
      <c r="A148" s="93"/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</row>
    <row r="149" spans="1:17" x14ac:dyDescent="0.25">
      <c r="A149" s="93"/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</row>
    <row r="150" spans="1:17" x14ac:dyDescent="0.25">
      <c r="A150" s="93"/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</row>
    <row r="151" spans="1:17" x14ac:dyDescent="0.25">
      <c r="A151" s="93"/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</row>
    <row r="152" spans="1:17" x14ac:dyDescent="0.25">
      <c r="A152" s="93"/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</row>
    <row r="153" spans="1:17" x14ac:dyDescent="0.25">
      <c r="A153" s="93"/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</row>
    <row r="154" spans="1:17" x14ac:dyDescent="0.25">
      <c r="A154" s="93"/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</row>
    <row r="155" spans="1:17" x14ac:dyDescent="0.25">
      <c r="A155" s="93"/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</row>
    <row r="156" spans="1:17" x14ac:dyDescent="0.25">
      <c r="A156" s="93"/>
      <c r="B156" s="93"/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</row>
    <row r="157" spans="1:17" x14ac:dyDescent="0.25">
      <c r="A157" s="93"/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</row>
    <row r="158" spans="1:17" x14ac:dyDescent="0.25">
      <c r="A158" s="93"/>
      <c r="B158" s="93"/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</row>
    <row r="159" spans="1:17" x14ac:dyDescent="0.25">
      <c r="A159" s="93"/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</row>
    <row r="160" spans="1:17" x14ac:dyDescent="0.25">
      <c r="A160" s="93"/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</row>
    <row r="161" spans="1:17" x14ac:dyDescent="0.25">
      <c r="A161" s="93"/>
      <c r="B161" s="93"/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</row>
    <row r="162" spans="1:17" x14ac:dyDescent="0.25">
      <c r="A162" s="93"/>
      <c r="B162" s="93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</row>
    <row r="163" spans="1:17" x14ac:dyDescent="0.25">
      <c r="A163" s="93"/>
      <c r="B163" s="93"/>
      <c r="C163" s="93"/>
      <c r="D163" s="93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</row>
    <row r="164" spans="1:17" x14ac:dyDescent="0.25">
      <c r="A164" s="93"/>
      <c r="B164" s="93"/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</row>
    <row r="165" spans="1:17" x14ac:dyDescent="0.25">
      <c r="A165" s="93"/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</row>
    <row r="166" spans="1:17" x14ac:dyDescent="0.25">
      <c r="A166" s="93"/>
      <c r="B166" s="93"/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</row>
    <row r="167" spans="1:17" x14ac:dyDescent="0.25">
      <c r="A167" s="93"/>
      <c r="B167" s="93"/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</row>
    <row r="168" spans="1:17" x14ac:dyDescent="0.25">
      <c r="A168" s="93"/>
      <c r="B168" s="93"/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</row>
    <row r="169" spans="1:17" x14ac:dyDescent="0.25">
      <c r="A169" s="93"/>
      <c r="B169" s="93"/>
      <c r="C169" s="93"/>
      <c r="D169" s="93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</row>
    <row r="170" spans="1:17" x14ac:dyDescent="0.25">
      <c r="A170" s="93"/>
      <c r="B170" s="93"/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</row>
    <row r="171" spans="1:17" x14ac:dyDescent="0.25">
      <c r="A171" s="93"/>
      <c r="B171" s="93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</row>
    <row r="172" spans="1:17" x14ac:dyDescent="0.25">
      <c r="A172" s="93"/>
      <c r="B172" s="93"/>
      <c r="C172" s="93"/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</row>
    <row r="173" spans="1:17" x14ac:dyDescent="0.25">
      <c r="A173" s="93"/>
      <c r="B173" s="93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</row>
    <row r="174" spans="1:17" x14ac:dyDescent="0.25">
      <c r="A174" s="93"/>
      <c r="B174" s="93"/>
      <c r="C174" s="93"/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</row>
    <row r="175" spans="1:17" x14ac:dyDescent="0.25">
      <c r="A175" s="93"/>
      <c r="B175" s="93"/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</row>
    <row r="176" spans="1:17" x14ac:dyDescent="0.25">
      <c r="A176" s="93"/>
      <c r="B176" s="93"/>
      <c r="C176" s="93"/>
      <c r="D176" s="93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</row>
    <row r="177" spans="1:17" x14ac:dyDescent="0.25">
      <c r="A177" s="93"/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</row>
    <row r="178" spans="1:17" x14ac:dyDescent="0.25">
      <c r="A178" s="93"/>
      <c r="B178" s="93"/>
      <c r="C178" s="93"/>
      <c r="D178" s="93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</row>
    <row r="179" spans="1:17" x14ac:dyDescent="0.25">
      <c r="A179" s="93"/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</row>
    <row r="180" spans="1:17" x14ac:dyDescent="0.25">
      <c r="A180" s="93"/>
      <c r="B180" s="93"/>
      <c r="C180" s="93"/>
      <c r="D180" s="93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</row>
    <row r="181" spans="1:17" x14ac:dyDescent="0.25">
      <c r="A181" s="93"/>
      <c r="B181" s="93"/>
      <c r="C181" s="93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</row>
    <row r="182" spans="1:17" x14ac:dyDescent="0.25">
      <c r="A182" s="93"/>
      <c r="B182" s="93"/>
      <c r="C182" s="93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</row>
    <row r="183" spans="1:17" x14ac:dyDescent="0.25">
      <c r="A183" s="93"/>
      <c r="B183" s="93"/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</row>
    <row r="184" spans="1:17" x14ac:dyDescent="0.25">
      <c r="A184" s="93"/>
      <c r="B184" s="93"/>
      <c r="C184" s="93"/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</row>
    <row r="185" spans="1:17" x14ac:dyDescent="0.25">
      <c r="A185" s="93"/>
      <c r="B185" s="9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</row>
    <row r="186" spans="1:17" x14ac:dyDescent="0.25">
      <c r="A186" s="93"/>
      <c r="B186" s="93"/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</row>
    <row r="187" spans="1:17" x14ac:dyDescent="0.25">
      <c r="A187" s="93"/>
      <c r="B187" s="93"/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</row>
    <row r="188" spans="1:17" x14ac:dyDescent="0.25">
      <c r="A188" s="93"/>
      <c r="B188" s="9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</row>
    <row r="189" spans="1:17" x14ac:dyDescent="0.25">
      <c r="A189" s="93"/>
      <c r="B189" s="9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</row>
    <row r="190" spans="1:17" x14ac:dyDescent="0.25">
      <c r="A190" s="93"/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</row>
    <row r="191" spans="1:17" x14ac:dyDescent="0.25">
      <c r="A191" s="93"/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</row>
    <row r="192" spans="1:17" x14ac:dyDescent="0.25">
      <c r="A192" s="93"/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</row>
    <row r="193" spans="1:17" x14ac:dyDescent="0.25">
      <c r="A193" s="93"/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</row>
    <row r="194" spans="1:17" x14ac:dyDescent="0.25">
      <c r="A194" s="93"/>
      <c r="B194" s="9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</row>
    <row r="195" spans="1:17" x14ac:dyDescent="0.25">
      <c r="A195" s="93"/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</row>
    <row r="196" spans="1:17" x14ac:dyDescent="0.25">
      <c r="A196" s="93"/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</row>
    <row r="197" spans="1:17" x14ac:dyDescent="0.25">
      <c r="A197" s="93"/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</row>
    <row r="198" spans="1:17" x14ac:dyDescent="0.25">
      <c r="A198" s="93"/>
      <c r="B198" s="93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</row>
    <row r="199" spans="1:17" x14ac:dyDescent="0.25">
      <c r="A199" s="93"/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</row>
    <row r="200" spans="1:17" x14ac:dyDescent="0.25">
      <c r="A200" s="93"/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</row>
    <row r="201" spans="1:17" x14ac:dyDescent="0.25">
      <c r="A201" s="93"/>
      <c r="B201" s="93"/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</row>
    <row r="202" spans="1:17" x14ac:dyDescent="0.25">
      <c r="A202" s="93"/>
      <c r="B202" s="93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</row>
    <row r="203" spans="1:17" x14ac:dyDescent="0.25">
      <c r="A203" s="93"/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</row>
    <row r="204" spans="1:17" x14ac:dyDescent="0.25">
      <c r="A204" s="93"/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</row>
    <row r="205" spans="1:17" x14ac:dyDescent="0.25">
      <c r="A205" s="93"/>
      <c r="B205" s="93"/>
      <c r="C205" s="93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</row>
    <row r="206" spans="1:17" x14ac:dyDescent="0.25">
      <c r="A206" s="93"/>
      <c r="B206" s="93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</row>
    <row r="207" spans="1:17" x14ac:dyDescent="0.25">
      <c r="A207" s="93"/>
      <c r="B207" s="93"/>
      <c r="C207" s="93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</row>
    <row r="208" spans="1:17" x14ac:dyDescent="0.25">
      <c r="A208" s="93"/>
      <c r="B208" s="93"/>
      <c r="C208" s="93"/>
      <c r="D208" s="93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</row>
    <row r="209" spans="1:17" x14ac:dyDescent="0.25">
      <c r="A209" s="93"/>
      <c r="B209" s="93"/>
      <c r="C209" s="93"/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</row>
    <row r="210" spans="1:17" x14ac:dyDescent="0.25">
      <c r="A210" s="93"/>
      <c r="B210" s="93"/>
      <c r="C210" s="93"/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</row>
    <row r="211" spans="1:17" x14ac:dyDescent="0.25">
      <c r="A211" s="93"/>
      <c r="B211" s="93"/>
      <c r="C211" s="93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</row>
    <row r="212" spans="1:17" x14ac:dyDescent="0.25">
      <c r="A212" s="93"/>
      <c r="B212" s="93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</row>
    <row r="213" spans="1:17" x14ac:dyDescent="0.25">
      <c r="A213" s="93"/>
      <c r="B213" s="93"/>
      <c r="C213" s="93"/>
      <c r="D213" s="93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</row>
    <row r="214" spans="1:17" x14ac:dyDescent="0.25">
      <c r="A214" s="93"/>
      <c r="B214" s="93"/>
      <c r="C214" s="93"/>
      <c r="D214" s="93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</row>
    <row r="215" spans="1:17" x14ac:dyDescent="0.25">
      <c r="A215" s="93"/>
      <c r="B215" s="93"/>
      <c r="C215" s="93"/>
      <c r="D215" s="93"/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3"/>
      <c r="Q215" s="93"/>
    </row>
    <row r="216" spans="1:17" x14ac:dyDescent="0.25">
      <c r="A216" s="93"/>
      <c r="B216" s="93"/>
      <c r="C216" s="93"/>
      <c r="D216" s="93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</row>
    <row r="217" spans="1:17" x14ac:dyDescent="0.25">
      <c r="A217" s="93"/>
      <c r="B217" s="93"/>
      <c r="C217" s="93"/>
      <c r="D217" s="93"/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</row>
    <row r="218" spans="1:17" x14ac:dyDescent="0.25">
      <c r="A218" s="93"/>
      <c r="B218" s="93"/>
      <c r="C218" s="93"/>
      <c r="D218" s="93"/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3"/>
      <c r="Q218" s="93"/>
    </row>
    <row r="219" spans="1:17" x14ac:dyDescent="0.25">
      <c r="A219" s="93"/>
      <c r="B219" s="93"/>
      <c r="C219" s="93"/>
      <c r="D219" s="93"/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</row>
    <row r="220" spans="1:17" x14ac:dyDescent="0.25">
      <c r="A220" s="93"/>
      <c r="B220" s="93"/>
      <c r="C220" s="93"/>
      <c r="D220" s="93"/>
      <c r="E220" s="93"/>
      <c r="F220" s="93"/>
      <c r="G220" s="93"/>
      <c r="H220" s="93"/>
      <c r="I220" s="93"/>
      <c r="J220" s="93"/>
      <c r="K220" s="93"/>
      <c r="L220" s="93"/>
      <c r="M220" s="93"/>
      <c r="N220" s="93"/>
      <c r="O220" s="93"/>
      <c r="P220" s="93"/>
      <c r="Q220" s="93"/>
    </row>
    <row r="221" spans="1:17" x14ac:dyDescent="0.25">
      <c r="A221" s="93"/>
      <c r="B221" s="93"/>
      <c r="C221" s="93"/>
      <c r="D221" s="93"/>
      <c r="E221" s="93"/>
      <c r="F221" s="93"/>
      <c r="G221" s="93"/>
      <c r="H221" s="93"/>
      <c r="I221" s="93"/>
      <c r="J221" s="93"/>
      <c r="K221" s="93"/>
      <c r="L221" s="93"/>
      <c r="M221" s="93"/>
      <c r="N221" s="93"/>
      <c r="O221" s="93"/>
      <c r="P221" s="93"/>
      <c r="Q221" s="93"/>
    </row>
    <row r="222" spans="1:17" x14ac:dyDescent="0.25">
      <c r="A222" s="93"/>
      <c r="B222" s="93"/>
      <c r="C222" s="93"/>
      <c r="D222" s="93"/>
      <c r="E222" s="93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3"/>
      <c r="Q222" s="93"/>
    </row>
    <row r="223" spans="1:17" x14ac:dyDescent="0.25">
      <c r="A223" s="93"/>
      <c r="B223" s="93"/>
      <c r="C223" s="93"/>
      <c r="D223" s="93"/>
      <c r="E223" s="93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3"/>
      <c r="Q223" s="93"/>
    </row>
    <row r="224" spans="1:17" x14ac:dyDescent="0.25">
      <c r="A224" s="93"/>
      <c r="B224" s="93"/>
      <c r="C224" s="93"/>
      <c r="D224" s="93"/>
      <c r="E224" s="93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3"/>
      <c r="Q224" s="93"/>
    </row>
    <row r="225" spans="1:17" x14ac:dyDescent="0.25">
      <c r="A225" s="93"/>
      <c r="B225" s="93"/>
      <c r="C225" s="93"/>
      <c r="D225" s="93"/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3"/>
      <c r="Q225" s="93"/>
    </row>
    <row r="226" spans="1:17" x14ac:dyDescent="0.25">
      <c r="A226" s="93"/>
      <c r="B226" s="93"/>
      <c r="C226" s="93"/>
      <c r="D226" s="93"/>
      <c r="E226" s="93"/>
      <c r="F226" s="93"/>
      <c r="G226" s="93"/>
      <c r="H226" s="93"/>
      <c r="I226" s="93"/>
      <c r="J226" s="93"/>
      <c r="K226" s="93"/>
      <c r="L226" s="93"/>
      <c r="M226" s="93"/>
      <c r="N226" s="93"/>
      <c r="O226" s="93"/>
      <c r="P226" s="93"/>
      <c r="Q226" s="93"/>
    </row>
    <row r="227" spans="1:17" x14ac:dyDescent="0.25">
      <c r="A227" s="93"/>
      <c r="B227" s="93"/>
      <c r="C227" s="93"/>
      <c r="D227" s="93"/>
      <c r="E227" s="93"/>
      <c r="F227" s="93"/>
      <c r="G227" s="93"/>
      <c r="H227" s="93"/>
      <c r="I227" s="93"/>
      <c r="J227" s="93"/>
      <c r="K227" s="93"/>
      <c r="L227" s="93"/>
      <c r="M227" s="93"/>
      <c r="N227" s="93"/>
      <c r="O227" s="93"/>
      <c r="P227" s="93"/>
      <c r="Q227" s="93"/>
    </row>
    <row r="228" spans="1:17" x14ac:dyDescent="0.25">
      <c r="A228" s="93"/>
      <c r="B228" s="93"/>
      <c r="C228" s="93"/>
      <c r="D228" s="93"/>
      <c r="E228" s="93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93"/>
      <c r="Q228" s="93"/>
    </row>
    <row r="229" spans="1:17" x14ac:dyDescent="0.25">
      <c r="A229" s="93"/>
      <c r="B229" s="93"/>
      <c r="C229" s="93"/>
      <c r="D229" s="93"/>
      <c r="E229" s="93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3"/>
      <c r="Q229" s="93"/>
    </row>
    <row r="230" spans="1:17" x14ac:dyDescent="0.25">
      <c r="A230" s="93"/>
      <c r="B230" s="93"/>
      <c r="C230" s="93"/>
      <c r="D230" s="93"/>
      <c r="E230" s="93"/>
      <c r="F230" s="93"/>
      <c r="G230" s="93"/>
      <c r="H230" s="93"/>
      <c r="I230" s="93"/>
      <c r="J230" s="93"/>
      <c r="K230" s="93"/>
      <c r="L230" s="93"/>
      <c r="M230" s="93"/>
      <c r="N230" s="93"/>
      <c r="O230" s="93"/>
      <c r="P230" s="93"/>
      <c r="Q230" s="93"/>
    </row>
    <row r="231" spans="1:17" x14ac:dyDescent="0.25">
      <c r="A231" s="93"/>
      <c r="B231" s="93"/>
      <c r="C231" s="93"/>
      <c r="D231" s="93"/>
      <c r="E231" s="93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3"/>
      <c r="Q231" s="93"/>
    </row>
    <row r="232" spans="1:17" x14ac:dyDescent="0.25">
      <c r="A232" s="93"/>
      <c r="B232" s="93"/>
      <c r="C232" s="93"/>
      <c r="D232" s="93"/>
      <c r="E232" s="93"/>
      <c r="F232" s="93"/>
      <c r="G232" s="93"/>
      <c r="H232" s="93"/>
      <c r="I232" s="93"/>
      <c r="J232" s="93"/>
      <c r="K232" s="93"/>
      <c r="L232" s="93"/>
      <c r="M232" s="93"/>
      <c r="N232" s="93"/>
      <c r="O232" s="93"/>
      <c r="P232" s="93"/>
      <c r="Q232" s="93"/>
    </row>
    <row r="233" spans="1:17" x14ac:dyDescent="0.25">
      <c r="A233" s="93"/>
      <c r="B233" s="93"/>
      <c r="C233" s="93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</row>
    <row r="234" spans="1:17" x14ac:dyDescent="0.25">
      <c r="A234" s="93"/>
      <c r="B234" s="93"/>
      <c r="C234" s="93"/>
      <c r="D234" s="93"/>
      <c r="E234" s="93"/>
      <c r="F234" s="93"/>
      <c r="G234" s="93"/>
      <c r="H234" s="93"/>
      <c r="I234" s="93"/>
      <c r="J234" s="93"/>
      <c r="K234" s="93"/>
      <c r="L234" s="93"/>
      <c r="M234" s="93"/>
      <c r="N234" s="93"/>
      <c r="O234" s="93"/>
      <c r="P234" s="93"/>
      <c r="Q234" s="93"/>
    </row>
    <row r="235" spans="1:17" x14ac:dyDescent="0.25">
      <c r="A235" s="93"/>
      <c r="B235" s="93"/>
      <c r="C235" s="93"/>
      <c r="D235" s="93"/>
      <c r="E235" s="93"/>
      <c r="F235" s="93"/>
      <c r="G235" s="93"/>
      <c r="H235" s="93"/>
      <c r="I235" s="93"/>
      <c r="J235" s="93"/>
      <c r="K235" s="93"/>
      <c r="L235" s="93"/>
      <c r="M235" s="93"/>
      <c r="N235" s="93"/>
      <c r="O235" s="93"/>
      <c r="P235" s="93"/>
      <c r="Q235" s="93"/>
    </row>
    <row r="236" spans="1:17" x14ac:dyDescent="0.25">
      <c r="A236" s="93"/>
      <c r="B236" s="93"/>
      <c r="C236" s="93"/>
      <c r="D236" s="93"/>
      <c r="E236" s="93"/>
      <c r="F236" s="93"/>
      <c r="G236" s="93"/>
      <c r="H236" s="93"/>
      <c r="I236" s="93"/>
      <c r="J236" s="93"/>
      <c r="K236" s="93"/>
      <c r="L236" s="93"/>
      <c r="M236" s="93"/>
      <c r="N236" s="93"/>
      <c r="O236" s="93"/>
      <c r="P236" s="93"/>
      <c r="Q236" s="93"/>
    </row>
    <row r="237" spans="1:17" x14ac:dyDescent="0.25">
      <c r="A237" s="93"/>
      <c r="B237" s="93"/>
      <c r="C237" s="93"/>
      <c r="D237" s="93"/>
      <c r="E237" s="93"/>
      <c r="F237" s="93"/>
      <c r="G237" s="93"/>
      <c r="H237" s="93"/>
      <c r="I237" s="93"/>
      <c r="J237" s="93"/>
      <c r="K237" s="93"/>
      <c r="L237" s="93"/>
      <c r="M237" s="93"/>
      <c r="N237" s="93"/>
      <c r="O237" s="93"/>
      <c r="P237" s="93"/>
      <c r="Q237" s="93"/>
    </row>
    <row r="238" spans="1:17" x14ac:dyDescent="0.25">
      <c r="A238" s="93"/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O238" s="93"/>
      <c r="P238" s="93"/>
      <c r="Q238" s="93"/>
    </row>
    <row r="239" spans="1:17" x14ac:dyDescent="0.25">
      <c r="A239" s="93"/>
      <c r="B239" s="93"/>
      <c r="C239" s="93"/>
      <c r="D239" s="93"/>
      <c r="E239" s="93"/>
      <c r="F239" s="93"/>
      <c r="G239" s="93"/>
      <c r="H239" s="93"/>
      <c r="I239" s="93"/>
      <c r="J239" s="93"/>
      <c r="K239" s="93"/>
      <c r="L239" s="93"/>
      <c r="M239" s="93"/>
      <c r="N239" s="93"/>
      <c r="O239" s="93"/>
      <c r="P239" s="93"/>
      <c r="Q239" s="93"/>
    </row>
    <row r="240" spans="1:17" x14ac:dyDescent="0.25">
      <c r="A240" s="93"/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3"/>
      <c r="O240" s="93"/>
      <c r="P240" s="93"/>
      <c r="Q240" s="93"/>
    </row>
    <row r="241" spans="1:17" x14ac:dyDescent="0.25">
      <c r="A241" s="93"/>
      <c r="B241" s="93"/>
      <c r="C241" s="93"/>
      <c r="D241" s="93"/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93"/>
      <c r="Q241" s="93"/>
    </row>
    <row r="242" spans="1:17" x14ac:dyDescent="0.25">
      <c r="A242" s="93"/>
      <c r="B242" s="93"/>
      <c r="C242" s="93"/>
      <c r="D242" s="93"/>
      <c r="E242" s="93"/>
      <c r="F242" s="93"/>
      <c r="G242" s="93"/>
      <c r="H242" s="93"/>
      <c r="I242" s="93"/>
      <c r="J242" s="93"/>
      <c r="K242" s="93"/>
      <c r="L242" s="93"/>
      <c r="M242" s="93"/>
      <c r="N242" s="93"/>
      <c r="O242" s="93"/>
      <c r="P242" s="93"/>
      <c r="Q242" s="93"/>
    </row>
    <row r="243" spans="1:17" x14ac:dyDescent="0.25">
      <c r="A243" s="93"/>
      <c r="B243" s="93"/>
      <c r="C243" s="93"/>
      <c r="D243" s="93"/>
      <c r="E243" s="93"/>
      <c r="F243" s="93"/>
      <c r="G243" s="93"/>
      <c r="H243" s="93"/>
      <c r="I243" s="93"/>
      <c r="J243" s="93"/>
      <c r="K243" s="93"/>
      <c r="L243" s="93"/>
      <c r="M243" s="93"/>
      <c r="N243" s="93"/>
      <c r="O243" s="93"/>
      <c r="P243" s="93"/>
      <c r="Q243" s="93"/>
    </row>
    <row r="244" spans="1:17" x14ac:dyDescent="0.25">
      <c r="A244" s="93"/>
      <c r="B244" s="93"/>
      <c r="C244" s="93"/>
      <c r="D244" s="93"/>
      <c r="E244" s="93"/>
      <c r="F244" s="93"/>
      <c r="G244" s="93"/>
      <c r="H244" s="93"/>
      <c r="I244" s="93"/>
      <c r="J244" s="93"/>
      <c r="K244" s="93"/>
      <c r="L244" s="93"/>
      <c r="M244" s="93"/>
      <c r="N244" s="93"/>
      <c r="O244" s="93"/>
      <c r="P244" s="93"/>
      <c r="Q244" s="93"/>
    </row>
    <row r="245" spans="1:17" x14ac:dyDescent="0.25">
      <c r="A245" s="93"/>
      <c r="B245" s="93"/>
      <c r="C245" s="93"/>
      <c r="D245" s="93"/>
      <c r="E245" s="93"/>
      <c r="F245" s="93"/>
      <c r="G245" s="93"/>
      <c r="H245" s="93"/>
      <c r="I245" s="93"/>
      <c r="J245" s="93"/>
      <c r="K245" s="93"/>
      <c r="L245" s="93"/>
      <c r="M245" s="93"/>
      <c r="N245" s="93"/>
      <c r="O245" s="93"/>
      <c r="P245" s="93"/>
      <c r="Q245" s="93"/>
    </row>
    <row r="246" spans="1:17" x14ac:dyDescent="0.25">
      <c r="A246" s="93"/>
      <c r="B246" s="93"/>
      <c r="C246" s="93"/>
      <c r="D246" s="93"/>
      <c r="E246" s="93"/>
      <c r="F246" s="93"/>
      <c r="G246" s="93"/>
      <c r="H246" s="93"/>
      <c r="I246" s="93"/>
      <c r="J246" s="93"/>
      <c r="K246" s="93"/>
      <c r="L246" s="93"/>
      <c r="M246" s="93"/>
      <c r="N246" s="93"/>
      <c r="O246" s="93"/>
      <c r="P246" s="93"/>
      <c r="Q246" s="93"/>
    </row>
    <row r="247" spans="1:17" x14ac:dyDescent="0.25">
      <c r="A247" s="93"/>
      <c r="B247" s="93"/>
      <c r="C247" s="93"/>
      <c r="D247" s="93"/>
      <c r="E247" s="93"/>
      <c r="F247" s="93"/>
      <c r="G247" s="93"/>
      <c r="H247" s="93"/>
      <c r="I247" s="93"/>
      <c r="J247" s="93"/>
      <c r="K247" s="93"/>
      <c r="L247" s="93"/>
      <c r="M247" s="93"/>
      <c r="N247" s="93"/>
      <c r="O247" s="93"/>
      <c r="P247" s="93"/>
      <c r="Q247" s="93"/>
    </row>
    <row r="248" spans="1:17" x14ac:dyDescent="0.25">
      <c r="A248" s="93"/>
      <c r="B248" s="93"/>
      <c r="C248" s="93"/>
      <c r="D248" s="93"/>
      <c r="E248" s="93"/>
      <c r="F248" s="93"/>
      <c r="G248" s="93"/>
      <c r="H248" s="93"/>
      <c r="I248" s="93"/>
      <c r="J248" s="93"/>
      <c r="K248" s="93"/>
      <c r="L248" s="93"/>
      <c r="M248" s="93"/>
      <c r="N248" s="93"/>
      <c r="O248" s="93"/>
      <c r="P248" s="93"/>
      <c r="Q248" s="93"/>
    </row>
    <row r="249" spans="1:17" x14ac:dyDescent="0.25">
      <c r="A249" s="93"/>
      <c r="B249" s="93"/>
      <c r="C249" s="93"/>
      <c r="D249" s="93"/>
      <c r="E249" s="93"/>
      <c r="F249" s="93"/>
      <c r="G249" s="93"/>
      <c r="H249" s="93"/>
      <c r="I249" s="93"/>
      <c r="J249" s="93"/>
      <c r="K249" s="93"/>
      <c r="L249" s="93"/>
      <c r="M249" s="93"/>
      <c r="N249" s="93"/>
      <c r="O249" s="93"/>
      <c r="P249" s="93"/>
      <c r="Q249" s="93"/>
    </row>
    <row r="250" spans="1:17" x14ac:dyDescent="0.25">
      <c r="A250" s="93"/>
      <c r="B250" s="93"/>
      <c r="C250" s="93"/>
      <c r="D250" s="93"/>
      <c r="E250" s="93"/>
      <c r="F250" s="93"/>
      <c r="G250" s="93"/>
      <c r="H250" s="93"/>
      <c r="I250" s="93"/>
      <c r="J250" s="93"/>
      <c r="K250" s="93"/>
      <c r="L250" s="93"/>
      <c r="M250" s="93"/>
      <c r="N250" s="93"/>
      <c r="O250" s="93"/>
      <c r="P250" s="93"/>
      <c r="Q250" s="93"/>
    </row>
    <row r="251" spans="1:17" x14ac:dyDescent="0.25">
      <c r="A251" s="93"/>
      <c r="B251" s="93"/>
      <c r="C251" s="93"/>
      <c r="D251" s="93"/>
      <c r="E251" s="93"/>
      <c r="F251" s="93"/>
      <c r="G251" s="93"/>
      <c r="H251" s="93"/>
      <c r="I251" s="93"/>
      <c r="J251" s="93"/>
      <c r="K251" s="93"/>
      <c r="L251" s="93"/>
      <c r="M251" s="93"/>
      <c r="N251" s="93"/>
      <c r="O251" s="93"/>
      <c r="P251" s="93"/>
      <c r="Q251" s="93"/>
    </row>
    <row r="252" spans="1:17" x14ac:dyDescent="0.25">
      <c r="A252" s="93"/>
      <c r="B252" s="93"/>
      <c r="C252" s="93"/>
      <c r="D252" s="93"/>
      <c r="E252" s="93"/>
      <c r="F252" s="93"/>
      <c r="G252" s="93"/>
      <c r="H252" s="93"/>
      <c r="I252" s="93"/>
      <c r="J252" s="93"/>
      <c r="K252" s="93"/>
      <c r="L252" s="93"/>
      <c r="M252" s="93"/>
      <c r="N252" s="93"/>
      <c r="O252" s="93"/>
      <c r="P252" s="93"/>
      <c r="Q252" s="93"/>
    </row>
    <row r="253" spans="1:17" x14ac:dyDescent="0.25">
      <c r="A253" s="93"/>
      <c r="B253" s="93"/>
      <c r="C253" s="93"/>
      <c r="D253" s="93"/>
      <c r="E253" s="93"/>
      <c r="F253" s="93"/>
      <c r="G253" s="93"/>
      <c r="H253" s="93"/>
      <c r="I253" s="93"/>
      <c r="J253" s="93"/>
      <c r="K253" s="93"/>
      <c r="L253" s="93"/>
      <c r="M253" s="93"/>
      <c r="N253" s="93"/>
      <c r="O253" s="93"/>
      <c r="P253" s="93"/>
      <c r="Q253" s="93"/>
    </row>
    <row r="254" spans="1:17" x14ac:dyDescent="0.25">
      <c r="A254" s="93"/>
      <c r="B254" s="93"/>
      <c r="C254" s="93"/>
      <c r="D254" s="93"/>
      <c r="E254" s="93"/>
      <c r="F254" s="93"/>
      <c r="G254" s="93"/>
      <c r="H254" s="93"/>
      <c r="I254" s="93"/>
      <c r="J254" s="93"/>
      <c r="K254" s="93"/>
      <c r="L254" s="93"/>
      <c r="M254" s="93"/>
      <c r="N254" s="93"/>
      <c r="O254" s="93"/>
      <c r="P254" s="93"/>
      <c r="Q254" s="93"/>
    </row>
    <row r="255" spans="1:17" x14ac:dyDescent="0.25">
      <c r="A255" s="93"/>
      <c r="B255" s="93"/>
      <c r="C255" s="93"/>
      <c r="D255" s="93"/>
      <c r="E255" s="93"/>
      <c r="F255" s="93"/>
      <c r="G255" s="93"/>
      <c r="H255" s="93"/>
      <c r="I255" s="93"/>
      <c r="J255" s="93"/>
      <c r="K255" s="93"/>
      <c r="L255" s="93"/>
      <c r="M255" s="93"/>
      <c r="N255" s="93"/>
      <c r="O255" s="93"/>
      <c r="P255" s="93"/>
      <c r="Q255" s="93"/>
    </row>
    <row r="256" spans="1:17" x14ac:dyDescent="0.25">
      <c r="A256" s="93"/>
      <c r="B256" s="93"/>
      <c r="C256" s="93"/>
      <c r="D256" s="93"/>
      <c r="E256" s="93"/>
      <c r="F256" s="93"/>
      <c r="G256" s="93"/>
      <c r="H256" s="93"/>
      <c r="I256" s="93"/>
      <c r="J256" s="93"/>
      <c r="K256" s="93"/>
      <c r="L256" s="93"/>
      <c r="M256" s="93"/>
      <c r="N256" s="93"/>
      <c r="O256" s="93"/>
      <c r="P256" s="93"/>
      <c r="Q256" s="93"/>
    </row>
    <row r="257" spans="1:17" x14ac:dyDescent="0.25">
      <c r="A257" s="93"/>
      <c r="B257" s="93"/>
      <c r="C257" s="93"/>
      <c r="D257" s="93"/>
      <c r="E257" s="93"/>
      <c r="F257" s="93"/>
      <c r="G257" s="93"/>
      <c r="H257" s="93"/>
      <c r="I257" s="93"/>
      <c r="J257" s="93"/>
      <c r="K257" s="93"/>
      <c r="L257" s="93"/>
      <c r="M257" s="93"/>
      <c r="N257" s="93"/>
      <c r="O257" s="93"/>
      <c r="P257" s="93"/>
      <c r="Q257" s="93"/>
    </row>
    <row r="258" spans="1:17" x14ac:dyDescent="0.25">
      <c r="A258" s="93"/>
      <c r="B258" s="93"/>
      <c r="C258" s="93"/>
      <c r="D258" s="93"/>
      <c r="E258" s="93"/>
      <c r="F258" s="93"/>
      <c r="G258" s="93"/>
      <c r="H258" s="93"/>
      <c r="I258" s="93"/>
      <c r="J258" s="93"/>
      <c r="K258" s="93"/>
      <c r="L258" s="93"/>
      <c r="M258" s="93"/>
      <c r="N258" s="93"/>
      <c r="O258" s="93"/>
      <c r="P258" s="93"/>
      <c r="Q258" s="93"/>
    </row>
    <row r="259" spans="1:17" x14ac:dyDescent="0.25">
      <c r="A259" s="93"/>
      <c r="B259" s="93"/>
      <c r="C259" s="93"/>
      <c r="D259" s="93"/>
      <c r="E259" s="93"/>
      <c r="F259" s="93"/>
      <c r="G259" s="93"/>
      <c r="H259" s="93"/>
      <c r="I259" s="93"/>
      <c r="J259" s="93"/>
      <c r="K259" s="93"/>
      <c r="L259" s="93"/>
      <c r="M259" s="93"/>
      <c r="N259" s="93"/>
      <c r="O259" s="93"/>
      <c r="P259" s="93"/>
      <c r="Q259" s="93"/>
    </row>
    <row r="260" spans="1:17" x14ac:dyDescent="0.25">
      <c r="A260" s="93"/>
      <c r="B260" s="93"/>
      <c r="C260" s="93"/>
      <c r="D260" s="93"/>
      <c r="E260" s="93"/>
      <c r="F260" s="93"/>
      <c r="G260" s="93"/>
      <c r="H260" s="93"/>
      <c r="I260" s="93"/>
      <c r="J260" s="93"/>
      <c r="K260" s="93"/>
      <c r="L260" s="93"/>
      <c r="M260" s="93"/>
      <c r="N260" s="93"/>
      <c r="O260" s="93"/>
      <c r="P260" s="93"/>
      <c r="Q260" s="93"/>
    </row>
    <row r="261" spans="1:17" x14ac:dyDescent="0.25">
      <c r="A261" s="93"/>
      <c r="B261" s="93"/>
      <c r="C261" s="93"/>
      <c r="D261" s="93"/>
      <c r="E261" s="93"/>
      <c r="F261" s="93"/>
      <c r="G261" s="93"/>
      <c r="H261" s="93"/>
      <c r="I261" s="93"/>
      <c r="J261" s="93"/>
      <c r="K261" s="93"/>
      <c r="L261" s="93"/>
      <c r="M261" s="93"/>
      <c r="N261" s="93"/>
      <c r="O261" s="93"/>
      <c r="P261" s="93"/>
      <c r="Q261" s="93"/>
    </row>
    <row r="262" spans="1:17" x14ac:dyDescent="0.25">
      <c r="A262" s="93"/>
      <c r="B262" s="93"/>
      <c r="C262" s="93"/>
      <c r="D262" s="93"/>
      <c r="E262" s="93"/>
      <c r="F262" s="93"/>
      <c r="G262" s="93"/>
      <c r="H262" s="93"/>
      <c r="I262" s="93"/>
      <c r="J262" s="93"/>
      <c r="K262" s="93"/>
      <c r="L262" s="93"/>
      <c r="M262" s="93"/>
      <c r="N262" s="93"/>
      <c r="O262" s="93"/>
      <c r="P262" s="93"/>
      <c r="Q262" s="93"/>
    </row>
    <row r="263" spans="1:17" x14ac:dyDescent="0.25">
      <c r="A263" s="93"/>
      <c r="B263" s="93"/>
      <c r="C263" s="93"/>
      <c r="D263" s="93"/>
      <c r="E263" s="93"/>
      <c r="F263" s="93"/>
      <c r="G263" s="93"/>
      <c r="H263" s="93"/>
      <c r="I263" s="93"/>
      <c r="J263" s="93"/>
      <c r="K263" s="93"/>
      <c r="L263" s="93"/>
      <c r="M263" s="93"/>
      <c r="N263" s="93"/>
      <c r="O263" s="93"/>
      <c r="P263" s="93"/>
      <c r="Q263" s="93"/>
    </row>
    <row r="264" spans="1:17" x14ac:dyDescent="0.25">
      <c r="A264" s="93"/>
      <c r="B264" s="93"/>
      <c r="C264" s="93"/>
      <c r="D264" s="93"/>
      <c r="E264" s="93"/>
      <c r="F264" s="93"/>
      <c r="G264" s="93"/>
      <c r="H264" s="93"/>
      <c r="I264" s="93"/>
      <c r="J264" s="93"/>
      <c r="K264" s="93"/>
      <c r="L264" s="93"/>
      <c r="M264" s="93"/>
      <c r="N264" s="93"/>
      <c r="O264" s="93"/>
      <c r="P264" s="93"/>
      <c r="Q264" s="93"/>
    </row>
    <row r="265" spans="1:17" x14ac:dyDescent="0.25">
      <c r="A265" s="93"/>
      <c r="B265" s="93"/>
      <c r="C265" s="93"/>
      <c r="D265" s="93"/>
      <c r="E265" s="93"/>
      <c r="F265" s="93"/>
      <c r="G265" s="93"/>
      <c r="H265" s="93"/>
      <c r="I265" s="93"/>
      <c r="J265" s="93"/>
      <c r="K265" s="93"/>
      <c r="L265" s="93"/>
      <c r="M265" s="93"/>
      <c r="N265" s="93"/>
      <c r="O265" s="93"/>
      <c r="P265" s="93"/>
      <c r="Q265" s="93"/>
    </row>
    <row r="266" spans="1:17" x14ac:dyDescent="0.25">
      <c r="A266" s="93"/>
      <c r="B266" s="93"/>
      <c r="C266" s="93"/>
      <c r="D266" s="93"/>
      <c r="E266" s="93"/>
      <c r="F266" s="93"/>
      <c r="G266" s="93"/>
      <c r="H266" s="93"/>
      <c r="I266" s="93"/>
      <c r="J266" s="93"/>
      <c r="K266" s="93"/>
      <c r="L266" s="93"/>
      <c r="M266" s="93"/>
      <c r="N266" s="93"/>
      <c r="O266" s="93"/>
      <c r="P266" s="93"/>
      <c r="Q266" s="93"/>
    </row>
    <row r="267" spans="1:17" x14ac:dyDescent="0.25">
      <c r="A267" s="93"/>
      <c r="B267" s="93"/>
      <c r="C267" s="93"/>
      <c r="D267" s="93"/>
      <c r="E267" s="93"/>
      <c r="F267" s="93"/>
      <c r="G267" s="93"/>
      <c r="H267" s="93"/>
      <c r="I267" s="93"/>
      <c r="J267" s="93"/>
      <c r="K267" s="93"/>
      <c r="L267" s="93"/>
      <c r="M267" s="93"/>
      <c r="N267" s="93"/>
      <c r="O267" s="93"/>
      <c r="P267" s="93"/>
      <c r="Q267" s="93"/>
    </row>
    <row r="268" spans="1:17" x14ac:dyDescent="0.25">
      <c r="A268" s="93"/>
      <c r="B268" s="93"/>
      <c r="C268" s="93"/>
      <c r="D268" s="93"/>
      <c r="E268" s="93"/>
      <c r="F268" s="93"/>
      <c r="G268" s="93"/>
      <c r="H268" s="93"/>
      <c r="I268" s="93"/>
      <c r="J268" s="93"/>
      <c r="K268" s="93"/>
      <c r="L268" s="93"/>
      <c r="M268" s="93"/>
      <c r="N268" s="93"/>
      <c r="O268" s="93"/>
      <c r="P268" s="93"/>
      <c r="Q268" s="93"/>
    </row>
    <row r="269" spans="1:17" x14ac:dyDescent="0.25">
      <c r="A269" s="93"/>
      <c r="B269" s="93"/>
      <c r="C269" s="93"/>
      <c r="D269" s="93"/>
      <c r="E269" s="93"/>
      <c r="F269" s="93"/>
      <c r="G269" s="93"/>
      <c r="H269" s="93"/>
      <c r="I269" s="93"/>
      <c r="J269" s="93"/>
      <c r="K269" s="93"/>
      <c r="L269" s="93"/>
      <c r="M269" s="93"/>
      <c r="N269" s="93"/>
      <c r="O269" s="93"/>
      <c r="P269" s="93"/>
      <c r="Q269" s="93"/>
    </row>
    <row r="270" spans="1:17" x14ac:dyDescent="0.25">
      <c r="A270" s="93"/>
      <c r="B270" s="93"/>
      <c r="C270" s="93"/>
      <c r="D270" s="93"/>
      <c r="E270" s="93"/>
      <c r="F270" s="93"/>
      <c r="G270" s="93"/>
      <c r="H270" s="93"/>
      <c r="I270" s="93"/>
      <c r="J270" s="93"/>
      <c r="K270" s="93"/>
      <c r="L270" s="93"/>
      <c r="M270" s="93"/>
      <c r="N270" s="93"/>
      <c r="O270" s="93"/>
      <c r="P270" s="93"/>
      <c r="Q270" s="93"/>
    </row>
    <row r="271" spans="1:17" x14ac:dyDescent="0.25">
      <c r="A271" s="93"/>
      <c r="B271" s="93"/>
      <c r="C271" s="93"/>
      <c r="D271" s="93"/>
      <c r="E271" s="93"/>
      <c r="F271" s="93"/>
      <c r="G271" s="93"/>
      <c r="H271" s="93"/>
      <c r="I271" s="93"/>
      <c r="J271" s="93"/>
      <c r="K271" s="93"/>
      <c r="L271" s="93"/>
      <c r="M271" s="93"/>
      <c r="N271" s="93"/>
      <c r="O271" s="93"/>
      <c r="P271" s="93"/>
      <c r="Q271" s="93"/>
    </row>
    <row r="272" spans="1:17" x14ac:dyDescent="0.25">
      <c r="A272" s="93"/>
      <c r="B272" s="93"/>
      <c r="C272" s="93"/>
      <c r="D272" s="93"/>
      <c r="E272" s="93"/>
      <c r="F272" s="93"/>
      <c r="G272" s="93"/>
      <c r="H272" s="93"/>
      <c r="I272" s="93"/>
      <c r="J272" s="93"/>
      <c r="K272" s="93"/>
      <c r="L272" s="93"/>
      <c r="M272" s="93"/>
      <c r="N272" s="93"/>
      <c r="O272" s="93"/>
      <c r="P272" s="93"/>
      <c r="Q272" s="93"/>
    </row>
    <row r="273" spans="1:17" x14ac:dyDescent="0.25">
      <c r="A273" s="93"/>
      <c r="B273" s="93"/>
      <c r="C273" s="93"/>
      <c r="D273" s="93"/>
      <c r="E273" s="93"/>
      <c r="F273" s="93"/>
      <c r="G273" s="93"/>
      <c r="H273" s="93"/>
      <c r="I273" s="93"/>
      <c r="J273" s="93"/>
      <c r="K273" s="93"/>
      <c r="L273" s="93"/>
      <c r="M273" s="93"/>
      <c r="N273" s="93"/>
      <c r="O273" s="93"/>
      <c r="P273" s="93"/>
      <c r="Q273" s="93"/>
    </row>
    <row r="274" spans="1:17" x14ac:dyDescent="0.25">
      <c r="A274" s="93"/>
      <c r="B274" s="93"/>
      <c r="C274" s="93"/>
      <c r="D274" s="93"/>
      <c r="E274" s="93"/>
      <c r="F274" s="93"/>
      <c r="G274" s="93"/>
      <c r="H274" s="93"/>
      <c r="I274" s="93"/>
      <c r="J274" s="93"/>
      <c r="K274" s="93"/>
      <c r="L274" s="93"/>
      <c r="M274" s="93"/>
      <c r="N274" s="93"/>
      <c r="O274" s="93"/>
      <c r="P274" s="93"/>
      <c r="Q274" s="93"/>
    </row>
    <row r="275" spans="1:17" x14ac:dyDescent="0.25">
      <c r="A275" s="93"/>
      <c r="B275" s="93"/>
      <c r="C275" s="93"/>
      <c r="D275" s="93"/>
      <c r="E275" s="93"/>
      <c r="F275" s="93"/>
      <c r="G275" s="93"/>
      <c r="H275" s="93"/>
      <c r="I275" s="93"/>
      <c r="J275" s="93"/>
      <c r="K275" s="93"/>
      <c r="L275" s="93"/>
      <c r="M275" s="93"/>
      <c r="N275" s="93"/>
      <c r="O275" s="93"/>
      <c r="P275" s="93"/>
      <c r="Q275" s="93"/>
    </row>
    <row r="276" spans="1:17" x14ac:dyDescent="0.25">
      <c r="A276" s="93"/>
      <c r="B276" s="93"/>
      <c r="C276" s="93"/>
      <c r="D276" s="93"/>
      <c r="E276" s="93"/>
      <c r="F276" s="93"/>
      <c r="G276" s="93"/>
      <c r="H276" s="93"/>
      <c r="I276" s="93"/>
      <c r="J276" s="93"/>
      <c r="K276" s="93"/>
      <c r="L276" s="93"/>
      <c r="M276" s="93"/>
      <c r="N276" s="93"/>
      <c r="O276" s="93"/>
      <c r="P276" s="93"/>
      <c r="Q276" s="93"/>
    </row>
    <row r="277" spans="1:17" x14ac:dyDescent="0.25">
      <c r="A277" s="93"/>
      <c r="B277" s="93"/>
      <c r="C277" s="93"/>
      <c r="D277" s="93"/>
      <c r="E277" s="93"/>
      <c r="F277" s="93"/>
      <c r="G277" s="93"/>
      <c r="H277" s="93"/>
      <c r="I277" s="93"/>
      <c r="J277" s="93"/>
      <c r="K277" s="93"/>
      <c r="L277" s="93"/>
      <c r="M277" s="93"/>
      <c r="N277" s="93"/>
      <c r="O277" s="93"/>
      <c r="P277" s="93"/>
      <c r="Q277" s="93"/>
    </row>
    <row r="278" spans="1:17" x14ac:dyDescent="0.25">
      <c r="A278" s="93"/>
      <c r="B278" s="93"/>
      <c r="C278" s="93"/>
      <c r="D278" s="93"/>
      <c r="E278" s="93"/>
      <c r="F278" s="93"/>
      <c r="G278" s="93"/>
      <c r="H278" s="93"/>
      <c r="I278" s="93"/>
      <c r="J278" s="93"/>
      <c r="K278" s="93"/>
      <c r="L278" s="93"/>
      <c r="M278" s="93"/>
      <c r="N278" s="93"/>
      <c r="O278" s="93"/>
      <c r="P278" s="93"/>
      <c r="Q278" s="93"/>
    </row>
    <row r="279" spans="1:17" x14ac:dyDescent="0.25">
      <c r="A279" s="93"/>
      <c r="B279" s="93"/>
      <c r="C279" s="93"/>
      <c r="D279" s="93"/>
      <c r="E279" s="93"/>
      <c r="F279" s="93"/>
      <c r="G279" s="93"/>
      <c r="H279" s="93"/>
      <c r="I279" s="93"/>
      <c r="J279" s="93"/>
      <c r="K279" s="93"/>
      <c r="L279" s="93"/>
      <c r="M279" s="93"/>
      <c r="N279" s="93"/>
      <c r="O279" s="93"/>
      <c r="P279" s="93"/>
      <c r="Q279" s="93"/>
    </row>
    <row r="280" spans="1:17" x14ac:dyDescent="0.25">
      <c r="A280" s="93"/>
      <c r="B280" s="93"/>
      <c r="C280" s="93"/>
      <c r="D280" s="93"/>
      <c r="E280" s="93"/>
      <c r="F280" s="93"/>
      <c r="G280" s="93"/>
      <c r="H280" s="93"/>
      <c r="I280" s="93"/>
      <c r="J280" s="93"/>
      <c r="K280" s="93"/>
      <c r="L280" s="93"/>
      <c r="M280" s="93"/>
      <c r="N280" s="93"/>
      <c r="O280" s="93"/>
      <c r="P280" s="93"/>
      <c r="Q280" s="93"/>
    </row>
    <row r="281" spans="1:17" x14ac:dyDescent="0.25">
      <c r="A281" s="93"/>
      <c r="B281" s="93"/>
      <c r="C281" s="93"/>
      <c r="D281" s="93"/>
      <c r="E281" s="93"/>
      <c r="F281" s="93"/>
      <c r="G281" s="93"/>
      <c r="H281" s="93"/>
      <c r="I281" s="93"/>
      <c r="J281" s="93"/>
      <c r="K281" s="93"/>
      <c r="L281" s="93"/>
      <c r="M281" s="93"/>
      <c r="N281" s="93"/>
      <c r="O281" s="93"/>
      <c r="P281" s="93"/>
      <c r="Q281" s="93"/>
    </row>
    <row r="282" spans="1:17" x14ac:dyDescent="0.25">
      <c r="A282" s="93"/>
      <c r="B282" s="93"/>
      <c r="C282" s="93"/>
      <c r="D282" s="93"/>
      <c r="E282" s="93"/>
      <c r="F282" s="93"/>
      <c r="G282" s="93"/>
      <c r="H282" s="93"/>
      <c r="I282" s="93"/>
      <c r="J282" s="93"/>
      <c r="K282" s="93"/>
      <c r="L282" s="93"/>
      <c r="M282" s="93"/>
      <c r="N282" s="93"/>
      <c r="O282" s="93"/>
      <c r="P282" s="93"/>
      <c r="Q282" s="93"/>
    </row>
    <row r="283" spans="1:17" x14ac:dyDescent="0.25">
      <c r="A283" s="93"/>
      <c r="B283" s="93"/>
      <c r="C283" s="93"/>
      <c r="D283" s="93"/>
      <c r="E283" s="93"/>
      <c r="F283" s="93"/>
      <c r="G283" s="93"/>
      <c r="H283" s="93"/>
      <c r="I283" s="93"/>
      <c r="J283" s="93"/>
      <c r="K283" s="93"/>
      <c r="L283" s="93"/>
      <c r="M283" s="93"/>
      <c r="N283" s="93"/>
      <c r="O283" s="93"/>
      <c r="P283" s="93"/>
      <c r="Q283" s="93"/>
    </row>
    <row r="284" spans="1:17" x14ac:dyDescent="0.25">
      <c r="A284" s="93"/>
      <c r="B284" s="93"/>
      <c r="C284" s="93"/>
      <c r="D284" s="93"/>
      <c r="E284" s="93"/>
      <c r="F284" s="93"/>
      <c r="G284" s="93"/>
      <c r="H284" s="93"/>
      <c r="I284" s="93"/>
      <c r="J284" s="93"/>
      <c r="K284" s="93"/>
      <c r="L284" s="93"/>
      <c r="M284" s="93"/>
      <c r="N284" s="93"/>
      <c r="O284" s="93"/>
      <c r="P284" s="93"/>
      <c r="Q284" s="93"/>
    </row>
    <row r="285" spans="1:17" x14ac:dyDescent="0.25">
      <c r="A285" s="93"/>
      <c r="B285" s="93"/>
      <c r="C285" s="93"/>
      <c r="D285" s="93"/>
      <c r="E285" s="93"/>
      <c r="F285" s="93"/>
      <c r="G285" s="93"/>
      <c r="H285" s="93"/>
      <c r="I285" s="93"/>
      <c r="J285" s="93"/>
      <c r="K285" s="93"/>
      <c r="L285" s="93"/>
      <c r="M285" s="93"/>
      <c r="N285" s="93"/>
      <c r="O285" s="93"/>
      <c r="P285" s="93"/>
      <c r="Q285" s="93"/>
    </row>
    <row r="286" spans="1:17" x14ac:dyDescent="0.25">
      <c r="A286" s="93"/>
      <c r="B286" s="93"/>
      <c r="C286" s="93"/>
      <c r="D286" s="93"/>
      <c r="E286" s="93"/>
      <c r="F286" s="93"/>
      <c r="G286" s="93"/>
      <c r="H286" s="93"/>
      <c r="I286" s="93"/>
      <c r="J286" s="93"/>
      <c r="K286" s="93"/>
      <c r="L286" s="93"/>
      <c r="M286" s="93"/>
      <c r="N286" s="93"/>
      <c r="O286" s="93"/>
      <c r="P286" s="93"/>
      <c r="Q286" s="93"/>
    </row>
    <row r="287" spans="1:17" x14ac:dyDescent="0.25">
      <c r="A287" s="93"/>
      <c r="B287" s="93"/>
      <c r="C287" s="93"/>
      <c r="D287" s="93"/>
      <c r="E287" s="93"/>
      <c r="F287" s="93"/>
      <c r="G287" s="93"/>
      <c r="H287" s="93"/>
      <c r="I287" s="93"/>
      <c r="J287" s="93"/>
      <c r="K287" s="93"/>
      <c r="L287" s="93"/>
      <c r="M287" s="93"/>
      <c r="N287" s="93"/>
      <c r="O287" s="93"/>
      <c r="P287" s="93"/>
      <c r="Q287" s="93"/>
    </row>
    <row r="288" spans="1:17" x14ac:dyDescent="0.25">
      <c r="A288" s="93"/>
      <c r="B288" s="93"/>
      <c r="C288" s="93"/>
      <c r="D288" s="93"/>
      <c r="E288" s="93"/>
      <c r="F288" s="93"/>
      <c r="G288" s="93"/>
      <c r="H288" s="93"/>
      <c r="I288" s="93"/>
      <c r="J288" s="93"/>
      <c r="K288" s="93"/>
      <c r="L288" s="93"/>
      <c r="M288" s="93"/>
      <c r="N288" s="93"/>
      <c r="O288" s="93"/>
      <c r="P288" s="93"/>
      <c r="Q288" s="93"/>
    </row>
    <row r="289" spans="1:17" x14ac:dyDescent="0.25">
      <c r="A289" s="93"/>
      <c r="B289" s="93"/>
      <c r="C289" s="93"/>
      <c r="D289" s="93"/>
      <c r="E289" s="93"/>
      <c r="F289" s="93"/>
      <c r="G289" s="93"/>
      <c r="H289" s="93"/>
      <c r="I289" s="93"/>
      <c r="J289" s="93"/>
      <c r="K289" s="93"/>
      <c r="L289" s="93"/>
      <c r="M289" s="93"/>
      <c r="N289" s="93"/>
      <c r="O289" s="93"/>
      <c r="P289" s="93"/>
      <c r="Q289" s="93"/>
    </row>
    <row r="290" spans="1:17" x14ac:dyDescent="0.25">
      <c r="A290" s="93"/>
      <c r="B290" s="93"/>
      <c r="C290" s="93"/>
      <c r="D290" s="93"/>
      <c r="E290" s="93"/>
      <c r="F290" s="93"/>
      <c r="G290" s="93"/>
      <c r="H290" s="93"/>
      <c r="I290" s="93"/>
      <c r="J290" s="93"/>
      <c r="K290" s="93"/>
      <c r="L290" s="93"/>
      <c r="M290" s="93"/>
      <c r="N290" s="93"/>
      <c r="O290" s="93"/>
      <c r="P290" s="93"/>
      <c r="Q290" s="93"/>
    </row>
    <row r="291" spans="1:17" x14ac:dyDescent="0.25">
      <c r="A291" s="93"/>
      <c r="B291" s="93"/>
      <c r="C291" s="93"/>
      <c r="D291" s="93"/>
      <c r="E291" s="93"/>
      <c r="F291" s="93"/>
      <c r="G291" s="93"/>
      <c r="H291" s="93"/>
      <c r="I291" s="93"/>
      <c r="J291" s="93"/>
      <c r="K291" s="93"/>
      <c r="L291" s="93"/>
      <c r="M291" s="93"/>
      <c r="N291" s="93"/>
      <c r="O291" s="93"/>
      <c r="P291" s="93"/>
      <c r="Q291" s="93"/>
    </row>
    <row r="292" spans="1:17" x14ac:dyDescent="0.25">
      <c r="A292" s="93"/>
      <c r="B292" s="93"/>
      <c r="C292" s="93"/>
      <c r="D292" s="93"/>
      <c r="E292" s="93"/>
      <c r="F292" s="93"/>
      <c r="G292" s="93"/>
      <c r="H292" s="93"/>
      <c r="I292" s="93"/>
      <c r="J292" s="93"/>
      <c r="K292" s="93"/>
      <c r="L292" s="93"/>
      <c r="M292" s="93"/>
      <c r="N292" s="93"/>
      <c r="O292" s="93"/>
      <c r="P292" s="93"/>
      <c r="Q292" s="93"/>
    </row>
    <row r="293" spans="1:17" x14ac:dyDescent="0.25">
      <c r="A293" s="93"/>
      <c r="B293" s="93"/>
      <c r="C293" s="93"/>
      <c r="D293" s="93"/>
      <c r="E293" s="93"/>
      <c r="F293" s="93"/>
      <c r="G293" s="93"/>
      <c r="H293" s="93"/>
      <c r="I293" s="93"/>
      <c r="J293" s="93"/>
      <c r="K293" s="93"/>
      <c r="L293" s="93"/>
      <c r="M293" s="93"/>
      <c r="N293" s="93"/>
      <c r="O293" s="93"/>
      <c r="P293" s="93"/>
      <c r="Q293" s="93"/>
    </row>
    <row r="294" spans="1:17" x14ac:dyDescent="0.25">
      <c r="A294" s="93"/>
      <c r="B294" s="93"/>
      <c r="C294" s="93"/>
      <c r="D294" s="93"/>
      <c r="E294" s="93"/>
      <c r="F294" s="93"/>
      <c r="G294" s="93"/>
      <c r="H294" s="93"/>
      <c r="I294" s="93"/>
      <c r="J294" s="93"/>
      <c r="K294" s="93"/>
      <c r="L294" s="93"/>
      <c r="M294" s="93"/>
      <c r="N294" s="93"/>
      <c r="O294" s="93"/>
      <c r="P294" s="93"/>
      <c r="Q294" s="93"/>
    </row>
    <row r="295" spans="1:17" x14ac:dyDescent="0.25">
      <c r="A295" s="93"/>
      <c r="B295" s="93"/>
      <c r="C295" s="93"/>
      <c r="D295" s="93"/>
      <c r="E295" s="93"/>
      <c r="F295" s="93"/>
      <c r="G295" s="93"/>
      <c r="H295" s="93"/>
      <c r="I295" s="93"/>
      <c r="J295" s="93"/>
      <c r="K295" s="93"/>
      <c r="L295" s="93"/>
      <c r="M295" s="93"/>
      <c r="N295" s="93"/>
      <c r="O295" s="93"/>
      <c r="P295" s="93"/>
      <c r="Q295" s="93"/>
    </row>
    <row r="296" spans="1:17" x14ac:dyDescent="0.25">
      <c r="A296" s="93"/>
      <c r="B296" s="93"/>
      <c r="C296" s="93"/>
      <c r="D296" s="93"/>
      <c r="E296" s="93"/>
      <c r="F296" s="93"/>
      <c r="G296" s="93"/>
      <c r="H296" s="93"/>
      <c r="I296" s="93"/>
      <c r="J296" s="93"/>
      <c r="K296" s="93"/>
      <c r="L296" s="93"/>
      <c r="M296" s="93"/>
      <c r="N296" s="93"/>
      <c r="O296" s="93"/>
      <c r="P296" s="93"/>
      <c r="Q296" s="93"/>
    </row>
    <row r="297" spans="1:17" x14ac:dyDescent="0.25">
      <c r="A297" s="93"/>
      <c r="B297" s="93"/>
      <c r="C297" s="93"/>
      <c r="D297" s="93"/>
      <c r="E297" s="93"/>
      <c r="F297" s="93"/>
      <c r="G297" s="93"/>
      <c r="H297" s="93"/>
      <c r="I297" s="93"/>
      <c r="J297" s="93"/>
      <c r="K297" s="93"/>
      <c r="L297" s="93"/>
      <c r="M297" s="93"/>
      <c r="N297" s="93"/>
      <c r="O297" s="93"/>
      <c r="P297" s="93"/>
      <c r="Q297" s="93"/>
    </row>
    <row r="298" spans="1:17" x14ac:dyDescent="0.25">
      <c r="A298" s="93"/>
      <c r="B298" s="93"/>
      <c r="C298" s="93"/>
      <c r="D298" s="93"/>
      <c r="E298" s="93"/>
      <c r="F298" s="93"/>
      <c r="G298" s="93"/>
      <c r="H298" s="93"/>
      <c r="I298" s="93"/>
      <c r="J298" s="93"/>
      <c r="K298" s="93"/>
      <c r="L298" s="93"/>
      <c r="M298" s="93"/>
      <c r="N298" s="93"/>
      <c r="O298" s="93"/>
      <c r="P298" s="93"/>
      <c r="Q298" s="93"/>
    </row>
    <row r="299" spans="1:17" x14ac:dyDescent="0.25">
      <c r="A299" s="93"/>
      <c r="B299" s="93"/>
      <c r="C299" s="93"/>
      <c r="D299" s="93"/>
      <c r="E299" s="93"/>
      <c r="F299" s="93"/>
      <c r="G299" s="93"/>
      <c r="H299" s="93"/>
      <c r="I299" s="93"/>
      <c r="J299" s="93"/>
      <c r="K299" s="93"/>
      <c r="L299" s="93"/>
      <c r="M299" s="93"/>
      <c r="N299" s="93"/>
      <c r="O299" s="93"/>
      <c r="P299" s="93"/>
      <c r="Q299" s="93"/>
    </row>
    <row r="300" spans="1:17" x14ac:dyDescent="0.25">
      <c r="A300" s="93"/>
      <c r="B300" s="93"/>
      <c r="C300" s="93"/>
      <c r="D300" s="93"/>
      <c r="E300" s="93"/>
      <c r="F300" s="93"/>
      <c r="G300" s="93"/>
      <c r="H300" s="93"/>
      <c r="I300" s="93"/>
      <c r="J300" s="93"/>
      <c r="K300" s="93"/>
      <c r="L300" s="93"/>
      <c r="M300" s="93"/>
      <c r="N300" s="93"/>
      <c r="O300" s="93"/>
      <c r="P300" s="93"/>
      <c r="Q300" s="93"/>
    </row>
    <row r="301" spans="1:17" x14ac:dyDescent="0.25">
      <c r="A301" s="93"/>
      <c r="B301" s="93"/>
      <c r="C301" s="93"/>
      <c r="D301" s="93"/>
      <c r="E301" s="93"/>
      <c r="F301" s="93"/>
      <c r="G301" s="93"/>
      <c r="H301" s="93"/>
      <c r="I301" s="93"/>
      <c r="J301" s="93"/>
      <c r="K301" s="93"/>
      <c r="L301" s="93"/>
      <c r="M301" s="93"/>
      <c r="N301" s="93"/>
      <c r="O301" s="93"/>
      <c r="P301" s="93"/>
      <c r="Q301" s="93"/>
    </row>
    <row r="302" spans="1:17" x14ac:dyDescent="0.25">
      <c r="A302" s="93"/>
      <c r="B302" s="93"/>
      <c r="C302" s="93"/>
      <c r="D302" s="93"/>
      <c r="E302" s="93"/>
      <c r="F302" s="93"/>
      <c r="G302" s="93"/>
      <c r="H302" s="93"/>
      <c r="I302" s="93"/>
      <c r="J302" s="93"/>
      <c r="K302" s="93"/>
      <c r="L302" s="93"/>
      <c r="M302" s="93"/>
      <c r="N302" s="93"/>
      <c r="O302" s="93"/>
      <c r="P302" s="93"/>
      <c r="Q302" s="93"/>
    </row>
    <row r="303" spans="1:17" x14ac:dyDescent="0.25">
      <c r="A303" s="93"/>
      <c r="B303" s="93"/>
      <c r="C303" s="93"/>
      <c r="D303" s="93"/>
      <c r="E303" s="93"/>
      <c r="F303" s="93"/>
      <c r="G303" s="93"/>
      <c r="H303" s="93"/>
      <c r="I303" s="93"/>
      <c r="J303" s="93"/>
      <c r="K303" s="93"/>
      <c r="L303" s="93"/>
      <c r="M303" s="93"/>
      <c r="N303" s="93"/>
      <c r="O303" s="93"/>
      <c r="P303" s="93"/>
      <c r="Q303" s="93"/>
    </row>
    <row r="304" spans="1:17" x14ac:dyDescent="0.25">
      <c r="A304" s="93"/>
      <c r="B304" s="93"/>
      <c r="C304" s="93"/>
      <c r="D304" s="93"/>
      <c r="E304" s="93"/>
      <c r="F304" s="93"/>
      <c r="G304" s="93"/>
      <c r="H304" s="93"/>
      <c r="I304" s="93"/>
      <c r="J304" s="93"/>
      <c r="K304" s="93"/>
      <c r="L304" s="93"/>
      <c r="M304" s="93"/>
      <c r="N304" s="93"/>
      <c r="O304" s="93"/>
      <c r="P304" s="93"/>
      <c r="Q304" s="93"/>
    </row>
    <row r="305" spans="1:17" x14ac:dyDescent="0.25">
      <c r="A305" s="93"/>
      <c r="B305" s="93"/>
      <c r="C305" s="93"/>
      <c r="D305" s="93"/>
      <c r="E305" s="93"/>
      <c r="F305" s="93"/>
      <c r="G305" s="93"/>
      <c r="H305" s="93"/>
      <c r="I305" s="93"/>
      <c r="J305" s="93"/>
      <c r="K305" s="93"/>
      <c r="L305" s="93"/>
      <c r="M305" s="93"/>
      <c r="N305" s="93"/>
      <c r="O305" s="93"/>
      <c r="P305" s="93"/>
      <c r="Q305" s="93"/>
    </row>
    <row r="306" spans="1:17" x14ac:dyDescent="0.25">
      <c r="A306" s="93"/>
      <c r="B306" s="93"/>
      <c r="C306" s="93"/>
      <c r="D306" s="93"/>
      <c r="E306" s="93"/>
      <c r="F306" s="93"/>
      <c r="G306" s="93"/>
      <c r="H306" s="93"/>
      <c r="I306" s="93"/>
      <c r="J306" s="93"/>
      <c r="K306" s="93"/>
      <c r="L306" s="93"/>
      <c r="M306" s="93"/>
      <c r="N306" s="93"/>
      <c r="O306" s="93"/>
      <c r="P306" s="93"/>
      <c r="Q306" s="93"/>
    </row>
    <row r="307" spans="1:17" x14ac:dyDescent="0.25">
      <c r="A307" s="93"/>
      <c r="B307" s="93"/>
      <c r="C307" s="93"/>
      <c r="D307" s="93"/>
      <c r="E307" s="93"/>
      <c r="F307" s="93"/>
      <c r="G307" s="93"/>
      <c r="H307" s="93"/>
      <c r="I307" s="93"/>
      <c r="J307" s="93"/>
      <c r="K307" s="93"/>
      <c r="L307" s="93"/>
      <c r="M307" s="93"/>
      <c r="N307" s="93"/>
      <c r="O307" s="93"/>
      <c r="P307" s="93"/>
      <c r="Q307" s="93"/>
    </row>
    <row r="308" spans="1:17" x14ac:dyDescent="0.25">
      <c r="A308" s="93"/>
      <c r="B308" s="93"/>
      <c r="C308" s="93"/>
      <c r="D308" s="93"/>
      <c r="E308" s="93"/>
      <c r="F308" s="93"/>
      <c r="G308" s="93"/>
      <c r="H308" s="93"/>
      <c r="I308" s="93"/>
      <c r="J308" s="93"/>
      <c r="K308" s="93"/>
      <c r="L308" s="93"/>
      <c r="M308" s="93"/>
      <c r="N308" s="93"/>
      <c r="O308" s="93"/>
      <c r="P308" s="93"/>
      <c r="Q308" s="93"/>
    </row>
    <row r="309" spans="1:17" x14ac:dyDescent="0.25">
      <c r="A309" s="93"/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O309" s="93"/>
      <c r="P309" s="93"/>
      <c r="Q309" s="93"/>
    </row>
    <row r="310" spans="1:17" x14ac:dyDescent="0.25">
      <c r="A310" s="93"/>
      <c r="B310" s="93"/>
      <c r="C310" s="93"/>
      <c r="D310" s="93"/>
      <c r="E310" s="93"/>
      <c r="F310" s="93"/>
      <c r="G310" s="93"/>
      <c r="H310" s="93"/>
      <c r="I310" s="93"/>
      <c r="J310" s="93"/>
      <c r="K310" s="93"/>
      <c r="L310" s="93"/>
      <c r="M310" s="93"/>
      <c r="N310" s="93"/>
      <c r="O310" s="93"/>
      <c r="P310" s="93"/>
      <c r="Q310" s="93"/>
    </row>
    <row r="311" spans="1:17" x14ac:dyDescent="0.25">
      <c r="A311" s="93"/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3"/>
      <c r="O311" s="93"/>
      <c r="P311" s="93"/>
      <c r="Q311" s="93"/>
    </row>
    <row r="312" spans="1:17" x14ac:dyDescent="0.25">
      <c r="A312" s="93"/>
      <c r="B312" s="93"/>
      <c r="C312" s="93"/>
      <c r="D312" s="93"/>
      <c r="E312" s="93"/>
      <c r="F312" s="93"/>
      <c r="G312" s="93"/>
      <c r="H312" s="93"/>
      <c r="I312" s="93"/>
      <c r="J312" s="93"/>
      <c r="K312" s="93"/>
      <c r="L312" s="93"/>
      <c r="M312" s="93"/>
      <c r="N312" s="93"/>
      <c r="O312" s="93"/>
      <c r="P312" s="93"/>
      <c r="Q312" s="93"/>
    </row>
    <row r="313" spans="1:17" x14ac:dyDescent="0.25">
      <c r="A313" s="93"/>
      <c r="B313" s="93"/>
      <c r="C313" s="93"/>
      <c r="D313" s="93"/>
      <c r="E313" s="93"/>
      <c r="F313" s="93"/>
      <c r="G313" s="93"/>
      <c r="H313" s="93"/>
      <c r="I313" s="93"/>
      <c r="J313" s="93"/>
      <c r="K313" s="93"/>
      <c r="L313" s="93"/>
      <c r="M313" s="93"/>
      <c r="N313" s="93"/>
      <c r="O313" s="93"/>
      <c r="P313" s="93"/>
      <c r="Q313" s="93"/>
    </row>
    <row r="314" spans="1:17" x14ac:dyDescent="0.25">
      <c r="A314" s="93"/>
      <c r="B314" s="93"/>
      <c r="C314" s="93"/>
      <c r="D314" s="93"/>
      <c r="E314" s="93"/>
      <c r="F314" s="93"/>
      <c r="G314" s="93"/>
      <c r="H314" s="93"/>
      <c r="I314" s="93"/>
      <c r="J314" s="93"/>
      <c r="K314" s="93"/>
      <c r="L314" s="93"/>
      <c r="M314" s="93"/>
      <c r="N314" s="93"/>
      <c r="O314" s="93"/>
      <c r="P314" s="93"/>
      <c r="Q314" s="93"/>
    </row>
    <row r="315" spans="1:17" x14ac:dyDescent="0.25">
      <c r="A315" s="93"/>
      <c r="B315" s="93"/>
      <c r="C315" s="93"/>
      <c r="D315" s="93"/>
      <c r="E315" s="93"/>
      <c r="F315" s="93"/>
      <c r="G315" s="93"/>
      <c r="H315" s="93"/>
      <c r="I315" s="93"/>
      <c r="J315" s="93"/>
      <c r="K315" s="93"/>
      <c r="L315" s="93"/>
      <c r="M315" s="93"/>
      <c r="N315" s="93"/>
      <c r="O315" s="93"/>
      <c r="P315" s="93"/>
      <c r="Q315" s="93"/>
    </row>
    <row r="316" spans="1:17" x14ac:dyDescent="0.25">
      <c r="A316" s="93"/>
      <c r="B316" s="93"/>
      <c r="C316" s="93"/>
      <c r="D316" s="93"/>
      <c r="E316" s="93"/>
      <c r="F316" s="93"/>
      <c r="G316" s="93"/>
      <c r="H316" s="93"/>
      <c r="I316" s="93"/>
      <c r="J316" s="93"/>
      <c r="K316" s="93"/>
      <c r="L316" s="93"/>
      <c r="M316" s="93"/>
      <c r="N316" s="93"/>
      <c r="O316" s="93"/>
      <c r="P316" s="93"/>
      <c r="Q316" s="93"/>
    </row>
    <row r="317" spans="1:17" x14ac:dyDescent="0.25">
      <c r="A317" s="93"/>
      <c r="B317" s="93"/>
      <c r="C317" s="93"/>
      <c r="D317" s="93"/>
      <c r="E317" s="93"/>
      <c r="F317" s="93"/>
      <c r="G317" s="93"/>
      <c r="H317" s="93"/>
      <c r="I317" s="93"/>
      <c r="J317" s="93"/>
      <c r="K317" s="93"/>
      <c r="L317" s="93"/>
      <c r="M317" s="93"/>
      <c r="N317" s="93"/>
      <c r="O317" s="93"/>
      <c r="P317" s="93"/>
      <c r="Q317" s="93"/>
    </row>
    <row r="318" spans="1:17" x14ac:dyDescent="0.25">
      <c r="A318" s="93"/>
      <c r="B318" s="93"/>
      <c r="C318" s="93"/>
      <c r="D318" s="93"/>
      <c r="E318" s="93"/>
      <c r="F318" s="93"/>
      <c r="G318" s="93"/>
      <c r="H318" s="93"/>
      <c r="I318" s="93"/>
      <c r="J318" s="93"/>
      <c r="K318" s="93"/>
      <c r="L318" s="93"/>
      <c r="M318" s="93"/>
      <c r="N318" s="93"/>
      <c r="O318" s="93"/>
      <c r="P318" s="93"/>
      <c r="Q318" s="93"/>
    </row>
    <row r="319" spans="1:17" x14ac:dyDescent="0.25">
      <c r="A319" s="93"/>
      <c r="B319" s="93"/>
      <c r="C319" s="93"/>
      <c r="D319" s="93"/>
      <c r="E319" s="93"/>
      <c r="F319" s="93"/>
      <c r="G319" s="93"/>
      <c r="H319" s="93"/>
      <c r="I319" s="93"/>
      <c r="J319" s="93"/>
      <c r="K319" s="93"/>
      <c r="L319" s="93"/>
      <c r="M319" s="93"/>
      <c r="N319" s="93"/>
      <c r="O319" s="93"/>
      <c r="P319" s="93"/>
      <c r="Q319" s="93"/>
    </row>
    <row r="320" spans="1:17" x14ac:dyDescent="0.25">
      <c r="A320" s="93"/>
      <c r="B320" s="93"/>
      <c r="C320" s="93"/>
      <c r="D320" s="93"/>
      <c r="E320" s="93"/>
      <c r="F320" s="93"/>
      <c r="G320" s="93"/>
      <c r="H320" s="93"/>
      <c r="I320" s="93"/>
      <c r="J320" s="93"/>
      <c r="K320" s="93"/>
      <c r="L320" s="93"/>
      <c r="M320" s="93"/>
      <c r="N320" s="93"/>
      <c r="O320" s="93"/>
      <c r="P320" s="93"/>
      <c r="Q320" s="93"/>
    </row>
    <row r="321" spans="1:17" x14ac:dyDescent="0.25">
      <c r="A321" s="93"/>
      <c r="B321" s="93"/>
      <c r="C321" s="93"/>
      <c r="D321" s="93"/>
      <c r="E321" s="93"/>
      <c r="F321" s="93"/>
      <c r="G321" s="93"/>
      <c r="H321" s="93"/>
      <c r="I321" s="93"/>
      <c r="J321" s="93"/>
      <c r="K321" s="93"/>
      <c r="L321" s="93"/>
      <c r="M321" s="93"/>
      <c r="N321" s="93"/>
      <c r="O321" s="93"/>
      <c r="P321" s="93"/>
      <c r="Q321" s="93"/>
    </row>
    <row r="322" spans="1:17" x14ac:dyDescent="0.25">
      <c r="A322" s="93"/>
      <c r="B322" s="93"/>
      <c r="C322" s="93"/>
      <c r="D322" s="93"/>
      <c r="E322" s="93"/>
      <c r="F322" s="93"/>
      <c r="G322" s="93"/>
      <c r="H322" s="93"/>
      <c r="I322" s="93"/>
      <c r="J322" s="93"/>
      <c r="K322" s="93"/>
      <c r="L322" s="93"/>
      <c r="M322" s="93"/>
      <c r="N322" s="93"/>
      <c r="O322" s="93"/>
      <c r="P322" s="93"/>
      <c r="Q322" s="93"/>
    </row>
    <row r="323" spans="1:17" x14ac:dyDescent="0.25">
      <c r="A323" s="93"/>
      <c r="B323" s="93"/>
      <c r="C323" s="93"/>
      <c r="D323" s="93"/>
      <c r="E323" s="93"/>
      <c r="F323" s="93"/>
      <c r="G323" s="93"/>
      <c r="H323" s="93"/>
      <c r="I323" s="93"/>
      <c r="J323" s="93"/>
      <c r="K323" s="93"/>
      <c r="L323" s="93"/>
      <c r="M323" s="93"/>
      <c r="N323" s="93"/>
      <c r="O323" s="93"/>
      <c r="P323" s="93"/>
      <c r="Q323" s="93"/>
    </row>
    <row r="324" spans="1:17" x14ac:dyDescent="0.25">
      <c r="G324" s="93"/>
      <c r="H324" s="93"/>
      <c r="I324" s="93"/>
      <c r="J324" s="93"/>
      <c r="K324" s="93"/>
      <c r="L324" s="93"/>
      <c r="M324" s="93"/>
      <c r="N324" s="93"/>
      <c r="O324" s="93"/>
      <c r="P324" s="93"/>
      <c r="Q324" s="93"/>
    </row>
    <row r="325" spans="1:17" x14ac:dyDescent="0.25">
      <c r="G325" s="93"/>
      <c r="H325" s="93"/>
      <c r="I325" s="93"/>
      <c r="J325" s="93"/>
      <c r="K325" s="93"/>
      <c r="L325" s="93"/>
      <c r="M325" s="93"/>
      <c r="N325" s="93"/>
      <c r="O325" s="93"/>
      <c r="P325" s="93"/>
      <c r="Q325" s="93"/>
    </row>
    <row r="326" spans="1:17" x14ac:dyDescent="0.25">
      <c r="G326" s="93"/>
      <c r="H326" s="93"/>
      <c r="I326" s="93"/>
      <c r="J326" s="93"/>
      <c r="K326" s="93"/>
      <c r="L326" s="93"/>
      <c r="M326" s="93"/>
      <c r="N326" s="93"/>
      <c r="O326" s="93"/>
      <c r="P326" s="93"/>
      <c r="Q326" s="93"/>
    </row>
    <row r="327" spans="1:17" x14ac:dyDescent="0.25">
      <c r="G327" s="93"/>
      <c r="H327" s="93"/>
      <c r="I327" s="93"/>
      <c r="J327" s="93"/>
      <c r="K327" s="93"/>
      <c r="L327" s="93"/>
      <c r="M327" s="93"/>
      <c r="N327" s="93"/>
      <c r="O327" s="93"/>
      <c r="P327" s="93"/>
      <c r="Q327" s="93"/>
    </row>
    <row r="328" spans="1:17" x14ac:dyDescent="0.25">
      <c r="G328" s="93"/>
      <c r="H328" s="93"/>
      <c r="I328" s="93"/>
      <c r="J328" s="93"/>
      <c r="K328" s="93"/>
      <c r="L328" s="93"/>
      <c r="M328" s="93"/>
      <c r="N328" s="93"/>
      <c r="O328" s="93"/>
      <c r="P328" s="93"/>
      <c r="Q328" s="93"/>
    </row>
    <row r="329" spans="1:17" x14ac:dyDescent="0.25">
      <c r="G329" s="93"/>
      <c r="H329" s="93"/>
      <c r="I329" s="93"/>
      <c r="J329" s="93"/>
      <c r="K329" s="93"/>
      <c r="L329" s="93"/>
      <c r="M329" s="93"/>
      <c r="N329" s="93"/>
      <c r="O329" s="93"/>
      <c r="P329" s="93"/>
      <c r="Q329" s="93"/>
    </row>
    <row r="330" spans="1:17" x14ac:dyDescent="0.25">
      <c r="G330" s="93"/>
      <c r="H330" s="93"/>
      <c r="I330" s="93"/>
      <c r="J330" s="93"/>
      <c r="K330" s="93"/>
      <c r="L330" s="93"/>
      <c r="M330" s="93"/>
      <c r="N330" s="93"/>
      <c r="O330" s="93"/>
      <c r="P330" s="93"/>
      <c r="Q330" s="93"/>
    </row>
    <row r="331" spans="1:17" x14ac:dyDescent="0.25">
      <c r="G331" s="93"/>
      <c r="H331" s="93"/>
      <c r="I331" s="93"/>
      <c r="J331" s="93"/>
      <c r="K331" s="93"/>
      <c r="L331" s="93"/>
      <c r="M331" s="93"/>
      <c r="N331" s="93"/>
      <c r="O331" s="93"/>
      <c r="P331" s="93"/>
      <c r="Q331" s="93"/>
    </row>
    <row r="332" spans="1:17" x14ac:dyDescent="0.25">
      <c r="G332" s="93"/>
      <c r="H332" s="93"/>
      <c r="I332" s="93"/>
      <c r="J332" s="93"/>
      <c r="K332" s="93"/>
      <c r="L332" s="93"/>
      <c r="M332" s="93"/>
      <c r="N332" s="93"/>
      <c r="O332" s="93"/>
      <c r="P332" s="93"/>
      <c r="Q332" s="93"/>
    </row>
    <row r="333" spans="1:17" x14ac:dyDescent="0.25">
      <c r="G333" s="93"/>
      <c r="H333" s="93"/>
      <c r="I333" s="93"/>
      <c r="J333" s="93"/>
      <c r="K333" s="93"/>
      <c r="L333" s="93"/>
      <c r="M333" s="93"/>
      <c r="N333" s="93"/>
      <c r="O333" s="93"/>
      <c r="P333" s="93"/>
      <c r="Q333" s="93"/>
    </row>
    <row r="334" spans="1:17" x14ac:dyDescent="0.25">
      <c r="G334" s="93"/>
      <c r="H334" s="93"/>
      <c r="I334" s="93"/>
      <c r="J334" s="93"/>
      <c r="K334" s="93"/>
      <c r="L334" s="93"/>
      <c r="M334" s="93"/>
      <c r="N334" s="93"/>
      <c r="O334" s="93"/>
      <c r="P334" s="93"/>
      <c r="Q334" s="93"/>
    </row>
    <row r="335" spans="1:17" x14ac:dyDescent="0.25">
      <c r="G335" s="93"/>
      <c r="H335" s="93"/>
      <c r="I335" s="93"/>
      <c r="J335" s="93"/>
      <c r="K335" s="93"/>
      <c r="L335" s="93"/>
      <c r="M335" s="93"/>
      <c r="N335" s="93"/>
      <c r="O335" s="93"/>
      <c r="P335" s="93"/>
      <c r="Q335" s="93"/>
    </row>
    <row r="336" spans="1:17" x14ac:dyDescent="0.25">
      <c r="G336" s="93"/>
      <c r="H336" s="93"/>
      <c r="I336" s="93"/>
      <c r="J336" s="93"/>
      <c r="K336" s="93"/>
      <c r="L336" s="93"/>
      <c r="M336" s="93"/>
      <c r="N336" s="93"/>
      <c r="O336" s="93"/>
      <c r="P336" s="93"/>
      <c r="Q336" s="93"/>
    </row>
    <row r="337" spans="7:17" x14ac:dyDescent="0.25">
      <c r="G337" s="93"/>
      <c r="H337" s="93"/>
      <c r="I337" s="93"/>
      <c r="J337" s="93"/>
      <c r="K337" s="93"/>
      <c r="L337" s="93"/>
      <c r="M337" s="93"/>
      <c r="N337" s="93"/>
      <c r="O337" s="93"/>
      <c r="P337" s="93"/>
      <c r="Q337" s="93"/>
    </row>
    <row r="338" spans="7:17" x14ac:dyDescent="0.25">
      <c r="G338" s="93"/>
      <c r="H338" s="93"/>
      <c r="I338" s="93"/>
      <c r="J338" s="93"/>
      <c r="K338" s="93"/>
      <c r="L338" s="93"/>
      <c r="M338" s="93"/>
      <c r="N338" s="93"/>
      <c r="O338" s="93"/>
      <c r="P338" s="93"/>
      <c r="Q338" s="93"/>
    </row>
    <row r="339" spans="7:17" x14ac:dyDescent="0.25">
      <c r="G339" s="93"/>
      <c r="H339" s="93"/>
      <c r="I339" s="93"/>
      <c r="J339" s="93"/>
      <c r="K339" s="93"/>
      <c r="L339" s="93"/>
      <c r="M339" s="93"/>
      <c r="N339" s="93"/>
      <c r="O339" s="93"/>
      <c r="P339" s="93"/>
      <c r="Q339" s="93"/>
    </row>
    <row r="340" spans="7:17" x14ac:dyDescent="0.25">
      <c r="G340" s="93"/>
      <c r="H340" s="93"/>
      <c r="I340" s="93"/>
      <c r="J340" s="93"/>
      <c r="K340" s="93"/>
      <c r="L340" s="93"/>
      <c r="M340" s="93"/>
      <c r="N340" s="93"/>
      <c r="O340" s="93"/>
      <c r="P340" s="93"/>
      <c r="Q340" s="93"/>
    </row>
    <row r="341" spans="7:17" x14ac:dyDescent="0.25">
      <c r="G341" s="93"/>
      <c r="H341" s="93"/>
      <c r="I341" s="93"/>
      <c r="J341" s="93"/>
      <c r="K341" s="93"/>
      <c r="L341" s="93"/>
      <c r="M341" s="93"/>
      <c r="N341" s="93"/>
      <c r="O341" s="93"/>
      <c r="P341" s="93"/>
      <c r="Q341" s="93"/>
    </row>
    <row r="342" spans="7:17" x14ac:dyDescent="0.25">
      <c r="G342" s="93"/>
      <c r="H342" s="93"/>
      <c r="I342" s="93"/>
      <c r="J342" s="93"/>
      <c r="K342" s="93"/>
      <c r="L342" s="93"/>
      <c r="M342" s="93"/>
      <c r="N342" s="93"/>
      <c r="O342" s="93"/>
      <c r="P342" s="93"/>
      <c r="Q342" s="93"/>
    </row>
    <row r="343" spans="7:17" x14ac:dyDescent="0.25">
      <c r="G343" s="93"/>
      <c r="H343" s="93"/>
      <c r="I343" s="93"/>
      <c r="J343" s="93"/>
      <c r="K343" s="93"/>
      <c r="L343" s="93"/>
      <c r="M343" s="93"/>
      <c r="N343" s="93"/>
      <c r="O343" s="93"/>
      <c r="P343" s="93"/>
      <c r="Q343" s="93"/>
    </row>
    <row r="344" spans="7:17" x14ac:dyDescent="0.25">
      <c r="G344" s="93"/>
      <c r="H344" s="93"/>
      <c r="I344" s="93"/>
      <c r="J344" s="93"/>
      <c r="K344" s="93"/>
      <c r="L344" s="93"/>
      <c r="M344" s="93"/>
      <c r="N344" s="93"/>
      <c r="O344" s="93"/>
      <c r="P344" s="93"/>
      <c r="Q344" s="93"/>
    </row>
    <row r="345" spans="7:17" x14ac:dyDescent="0.25">
      <c r="G345" s="93"/>
      <c r="H345" s="93"/>
      <c r="I345" s="93"/>
      <c r="J345" s="93"/>
      <c r="K345" s="93"/>
      <c r="L345" s="93"/>
      <c r="M345" s="93"/>
      <c r="N345" s="93"/>
      <c r="O345" s="93"/>
      <c r="P345" s="93"/>
      <c r="Q345" s="93"/>
    </row>
    <row r="346" spans="7:17" x14ac:dyDescent="0.25">
      <c r="G346" s="93"/>
      <c r="H346" s="93"/>
      <c r="I346" s="93"/>
      <c r="J346" s="93"/>
      <c r="K346" s="93"/>
      <c r="L346" s="93"/>
      <c r="M346" s="93"/>
      <c r="N346" s="93"/>
      <c r="O346" s="93"/>
      <c r="P346" s="93"/>
      <c r="Q346" s="93"/>
    </row>
    <row r="347" spans="7:17" x14ac:dyDescent="0.25">
      <c r="G347" s="93"/>
      <c r="H347" s="93"/>
      <c r="I347" s="93"/>
      <c r="J347" s="93"/>
      <c r="K347" s="93"/>
      <c r="L347" s="93"/>
      <c r="M347" s="93"/>
      <c r="N347" s="93"/>
      <c r="O347" s="93"/>
      <c r="P347" s="93"/>
      <c r="Q347" s="93"/>
    </row>
    <row r="348" spans="7:17" x14ac:dyDescent="0.25">
      <c r="G348" s="93"/>
      <c r="H348" s="93"/>
      <c r="I348" s="93"/>
      <c r="J348" s="93"/>
      <c r="K348" s="93"/>
      <c r="L348" s="93"/>
      <c r="M348" s="93"/>
      <c r="N348" s="93"/>
      <c r="O348" s="93"/>
      <c r="P348" s="93"/>
      <c r="Q348" s="93"/>
    </row>
    <row r="349" spans="7:17" x14ac:dyDescent="0.25">
      <c r="G349" s="93"/>
      <c r="H349" s="93"/>
      <c r="I349" s="93"/>
      <c r="J349" s="93"/>
      <c r="K349" s="93"/>
      <c r="L349" s="93"/>
      <c r="M349" s="93"/>
      <c r="N349" s="93"/>
      <c r="O349" s="93"/>
      <c r="P349" s="93"/>
      <c r="Q349" s="93"/>
    </row>
    <row r="350" spans="7:17" x14ac:dyDescent="0.25">
      <c r="G350" s="93"/>
      <c r="H350" s="93"/>
      <c r="I350" s="93"/>
      <c r="J350" s="93"/>
      <c r="K350" s="93"/>
      <c r="L350" s="93"/>
      <c r="M350" s="93"/>
      <c r="N350" s="93"/>
      <c r="O350" s="93"/>
      <c r="P350" s="93"/>
      <c r="Q350" s="93"/>
    </row>
    <row r="351" spans="7:17" x14ac:dyDescent="0.25">
      <c r="G351" s="93"/>
      <c r="H351" s="93"/>
      <c r="I351" s="93"/>
      <c r="J351" s="93"/>
      <c r="K351" s="93"/>
      <c r="L351" s="93"/>
      <c r="M351" s="93"/>
      <c r="N351" s="93"/>
      <c r="O351" s="93"/>
      <c r="P351" s="93"/>
      <c r="Q351" s="93"/>
    </row>
    <row r="352" spans="7:17" x14ac:dyDescent="0.25">
      <c r="G352" s="93"/>
      <c r="H352" s="93"/>
      <c r="I352" s="93"/>
      <c r="J352" s="93"/>
      <c r="K352" s="93"/>
      <c r="L352" s="93"/>
      <c r="M352" s="93"/>
      <c r="N352" s="93"/>
      <c r="O352" s="93"/>
      <c r="P352" s="93"/>
      <c r="Q352" s="93"/>
    </row>
    <row r="353" spans="7:17" x14ac:dyDescent="0.25">
      <c r="G353" s="93"/>
      <c r="H353" s="93"/>
      <c r="I353" s="93"/>
      <c r="J353" s="93"/>
      <c r="K353" s="93"/>
      <c r="L353" s="93"/>
      <c r="M353" s="93"/>
      <c r="N353" s="93"/>
      <c r="O353" s="93"/>
      <c r="P353" s="93"/>
      <c r="Q353" s="93"/>
    </row>
    <row r="354" spans="7:17" x14ac:dyDescent="0.25">
      <c r="G354" s="93"/>
      <c r="H354" s="93"/>
      <c r="I354" s="93"/>
      <c r="J354" s="93"/>
      <c r="K354" s="93"/>
      <c r="L354" s="93"/>
      <c r="M354" s="93"/>
      <c r="N354" s="93"/>
      <c r="O354" s="93"/>
      <c r="P354" s="93"/>
      <c r="Q354" s="93"/>
    </row>
    <row r="355" spans="7:17" x14ac:dyDescent="0.25">
      <c r="G355" s="93"/>
      <c r="H355" s="93"/>
      <c r="I355" s="93"/>
      <c r="J355" s="93"/>
      <c r="K355" s="93"/>
      <c r="L355" s="93"/>
      <c r="M355" s="93"/>
      <c r="N355" s="93"/>
      <c r="O355" s="93"/>
      <c r="P355" s="93"/>
      <c r="Q355" s="93"/>
    </row>
    <row r="356" spans="7:17" x14ac:dyDescent="0.25">
      <c r="G356" s="93"/>
      <c r="H356" s="93"/>
      <c r="I356" s="93"/>
      <c r="J356" s="93"/>
      <c r="K356" s="93"/>
      <c r="L356" s="93"/>
      <c r="M356" s="93"/>
      <c r="N356" s="93"/>
      <c r="O356" s="93"/>
      <c r="P356" s="93"/>
      <c r="Q356" s="93"/>
    </row>
    <row r="357" spans="7:17" x14ac:dyDescent="0.25">
      <c r="G357" s="93"/>
      <c r="H357" s="93"/>
      <c r="I357" s="93"/>
      <c r="J357" s="93"/>
      <c r="K357" s="93"/>
      <c r="L357" s="93"/>
      <c r="M357" s="93"/>
      <c r="N357" s="93"/>
      <c r="O357" s="93"/>
      <c r="P357" s="93"/>
      <c r="Q357" s="93"/>
    </row>
    <row r="358" spans="7:17" x14ac:dyDescent="0.25">
      <c r="G358" s="93"/>
      <c r="H358" s="93"/>
      <c r="I358" s="93"/>
      <c r="J358" s="93"/>
      <c r="K358" s="93"/>
      <c r="L358" s="93"/>
      <c r="M358" s="93"/>
      <c r="N358" s="93"/>
      <c r="O358" s="93"/>
      <c r="P358" s="93"/>
      <c r="Q358" s="93"/>
    </row>
    <row r="359" spans="7:17" x14ac:dyDescent="0.25">
      <c r="G359" s="93"/>
      <c r="H359" s="93"/>
      <c r="I359" s="93"/>
      <c r="J359" s="93"/>
      <c r="K359" s="93"/>
      <c r="L359" s="93"/>
      <c r="M359" s="93"/>
      <c r="N359" s="93"/>
      <c r="O359" s="93"/>
      <c r="P359" s="93"/>
      <c r="Q359" s="93"/>
    </row>
    <row r="360" spans="7:17" x14ac:dyDescent="0.25">
      <c r="G360" s="93"/>
      <c r="H360" s="93"/>
      <c r="I360" s="93"/>
      <c r="J360" s="93"/>
      <c r="K360" s="93"/>
      <c r="L360" s="93"/>
      <c r="M360" s="93"/>
      <c r="N360" s="93"/>
      <c r="O360" s="93"/>
      <c r="P360" s="93"/>
      <c r="Q360" s="93"/>
    </row>
    <row r="361" spans="7:17" x14ac:dyDescent="0.25">
      <c r="G361" s="93"/>
      <c r="H361" s="93"/>
      <c r="I361" s="93"/>
      <c r="J361" s="93"/>
      <c r="K361" s="93"/>
      <c r="L361" s="93"/>
      <c r="M361" s="93"/>
      <c r="N361" s="93"/>
      <c r="O361" s="93"/>
      <c r="P361" s="93"/>
      <c r="Q361" s="93"/>
    </row>
    <row r="362" spans="7:17" x14ac:dyDescent="0.25">
      <c r="G362" s="93"/>
      <c r="H362" s="93"/>
      <c r="I362" s="93"/>
      <c r="J362" s="93"/>
      <c r="K362" s="93"/>
      <c r="L362" s="93"/>
      <c r="M362" s="93"/>
      <c r="N362" s="93"/>
      <c r="O362" s="93"/>
      <c r="P362" s="93"/>
      <c r="Q362" s="93"/>
    </row>
    <row r="363" spans="7:17" x14ac:dyDescent="0.25">
      <c r="G363" s="93"/>
      <c r="H363" s="93"/>
      <c r="I363" s="93"/>
      <c r="J363" s="93"/>
      <c r="K363" s="93"/>
      <c r="L363" s="93"/>
      <c r="M363" s="93"/>
      <c r="N363" s="93"/>
      <c r="O363" s="93"/>
      <c r="P363" s="93"/>
      <c r="Q363" s="93"/>
    </row>
    <row r="364" spans="7:17" x14ac:dyDescent="0.25">
      <c r="G364" s="93"/>
      <c r="H364" s="93"/>
      <c r="I364" s="93"/>
      <c r="J364" s="93"/>
      <c r="K364" s="93"/>
      <c r="L364" s="93"/>
      <c r="M364" s="93"/>
      <c r="N364" s="93"/>
      <c r="O364" s="93"/>
      <c r="P364" s="93"/>
      <c r="Q364" s="93"/>
    </row>
    <row r="365" spans="7:17" x14ac:dyDescent="0.25">
      <c r="G365" s="93"/>
      <c r="H365" s="93"/>
      <c r="I365" s="93"/>
      <c r="J365" s="93"/>
      <c r="K365" s="93"/>
      <c r="L365" s="93"/>
      <c r="M365" s="93"/>
      <c r="N365" s="93"/>
      <c r="O365" s="93"/>
      <c r="P365" s="93"/>
      <c r="Q365" s="93"/>
    </row>
    <row r="366" spans="7:17" x14ac:dyDescent="0.25">
      <c r="G366" s="93"/>
      <c r="H366" s="93"/>
      <c r="I366" s="93"/>
      <c r="J366" s="93"/>
      <c r="K366" s="93"/>
      <c r="L366" s="93"/>
      <c r="M366" s="93"/>
      <c r="N366" s="93"/>
      <c r="O366" s="93"/>
      <c r="P366" s="93"/>
      <c r="Q366" s="93"/>
    </row>
    <row r="367" spans="7:17" x14ac:dyDescent="0.25">
      <c r="G367" s="93"/>
      <c r="H367" s="93"/>
      <c r="I367" s="93"/>
      <c r="J367" s="93"/>
      <c r="K367" s="93"/>
      <c r="L367" s="93"/>
      <c r="M367" s="93"/>
      <c r="N367" s="93"/>
      <c r="O367" s="93"/>
      <c r="P367" s="93"/>
      <c r="Q367" s="93"/>
    </row>
    <row r="368" spans="7:17" x14ac:dyDescent="0.25">
      <c r="G368" s="93"/>
      <c r="H368" s="93"/>
      <c r="I368" s="93"/>
      <c r="J368" s="93"/>
      <c r="K368" s="93"/>
      <c r="L368" s="93"/>
      <c r="M368" s="93"/>
      <c r="N368" s="93"/>
      <c r="O368" s="93"/>
      <c r="P368" s="93"/>
      <c r="Q368" s="93"/>
    </row>
    <row r="369" spans="7:17" x14ac:dyDescent="0.25">
      <c r="G369" s="93"/>
      <c r="H369" s="93"/>
      <c r="I369" s="93"/>
      <c r="J369" s="93"/>
      <c r="K369" s="93"/>
      <c r="L369" s="93"/>
      <c r="M369" s="93"/>
      <c r="N369" s="93"/>
      <c r="O369" s="93"/>
      <c r="P369" s="93"/>
      <c r="Q369" s="93"/>
    </row>
    <row r="370" spans="7:17" x14ac:dyDescent="0.25">
      <c r="G370" s="93"/>
      <c r="H370" s="93"/>
      <c r="I370" s="93"/>
      <c r="J370" s="93"/>
      <c r="K370" s="93"/>
      <c r="L370" s="93"/>
      <c r="M370" s="93"/>
      <c r="N370" s="93"/>
      <c r="O370" s="93"/>
      <c r="P370" s="93"/>
      <c r="Q370" s="93"/>
    </row>
    <row r="371" spans="7:17" x14ac:dyDescent="0.25">
      <c r="G371" s="93"/>
      <c r="H371" s="93"/>
      <c r="I371" s="93"/>
      <c r="J371" s="93"/>
      <c r="K371" s="93"/>
      <c r="L371" s="93"/>
      <c r="M371" s="93"/>
      <c r="N371" s="93"/>
      <c r="O371" s="93"/>
      <c r="P371" s="93"/>
      <c r="Q371" s="93"/>
    </row>
    <row r="372" spans="7:17" x14ac:dyDescent="0.25">
      <c r="G372" s="93"/>
      <c r="H372" s="93"/>
      <c r="I372" s="93"/>
      <c r="J372" s="93"/>
      <c r="K372" s="93"/>
      <c r="L372" s="93"/>
      <c r="M372" s="93"/>
      <c r="N372" s="93"/>
      <c r="O372" s="93"/>
      <c r="P372" s="93"/>
      <c r="Q372" s="93"/>
    </row>
    <row r="373" spans="7:17" x14ac:dyDescent="0.25">
      <c r="G373" s="93"/>
      <c r="H373" s="93"/>
      <c r="I373" s="93"/>
      <c r="J373" s="93"/>
      <c r="K373" s="93"/>
      <c r="L373" s="93"/>
      <c r="M373" s="93"/>
      <c r="N373" s="93"/>
      <c r="O373" s="93"/>
      <c r="P373" s="93"/>
      <c r="Q373" s="93"/>
    </row>
    <row r="374" spans="7:17" x14ac:dyDescent="0.25">
      <c r="G374" s="93"/>
      <c r="H374" s="93"/>
      <c r="I374" s="93"/>
      <c r="J374" s="93"/>
      <c r="K374" s="93"/>
      <c r="L374" s="93"/>
      <c r="M374" s="93"/>
      <c r="N374" s="93"/>
      <c r="O374" s="93"/>
      <c r="P374" s="93"/>
      <c r="Q374" s="93"/>
    </row>
    <row r="375" spans="7:17" x14ac:dyDescent="0.25">
      <c r="G375" s="93"/>
      <c r="H375" s="93"/>
      <c r="I375" s="93"/>
      <c r="J375" s="93"/>
      <c r="K375" s="93"/>
      <c r="L375" s="93"/>
      <c r="M375" s="93"/>
      <c r="N375" s="93"/>
      <c r="O375" s="93"/>
      <c r="P375" s="93"/>
      <c r="Q375" s="93"/>
    </row>
    <row r="376" spans="7:17" x14ac:dyDescent="0.25">
      <c r="G376" s="93"/>
      <c r="H376" s="93"/>
      <c r="I376" s="93"/>
      <c r="J376" s="93"/>
      <c r="K376" s="93"/>
      <c r="L376" s="93"/>
      <c r="M376" s="93"/>
      <c r="N376" s="93"/>
      <c r="O376" s="93"/>
      <c r="P376" s="93"/>
      <c r="Q376" s="93"/>
    </row>
    <row r="377" spans="7:17" x14ac:dyDescent="0.25">
      <c r="G377" s="93"/>
      <c r="H377" s="93"/>
      <c r="I377" s="93"/>
      <c r="J377" s="93"/>
      <c r="K377" s="93"/>
      <c r="L377" s="93"/>
      <c r="M377" s="93"/>
      <c r="N377" s="93"/>
      <c r="O377" s="93"/>
      <c r="P377" s="93"/>
      <c r="Q377" s="93"/>
    </row>
    <row r="378" spans="7:17" x14ac:dyDescent="0.25">
      <c r="G378" s="93"/>
      <c r="H378" s="93"/>
      <c r="I378" s="93"/>
      <c r="J378" s="93"/>
      <c r="K378" s="93"/>
      <c r="L378" s="93"/>
      <c r="M378" s="93"/>
      <c r="N378" s="93"/>
      <c r="O378" s="93"/>
      <c r="P378" s="93"/>
      <c r="Q378" s="93"/>
    </row>
    <row r="379" spans="7:17" x14ac:dyDescent="0.25">
      <c r="G379" s="93"/>
      <c r="H379" s="93"/>
      <c r="I379" s="93"/>
      <c r="J379" s="93"/>
      <c r="K379" s="93"/>
      <c r="L379" s="93"/>
      <c r="M379" s="93"/>
      <c r="N379" s="93"/>
      <c r="O379" s="93"/>
      <c r="P379" s="93"/>
      <c r="Q379" s="93"/>
    </row>
    <row r="380" spans="7:17" x14ac:dyDescent="0.25">
      <c r="G380" s="93"/>
      <c r="H380" s="93"/>
      <c r="I380" s="93"/>
      <c r="J380" s="93"/>
      <c r="K380" s="93"/>
      <c r="L380" s="93"/>
      <c r="M380" s="93"/>
      <c r="N380" s="93"/>
      <c r="O380" s="93"/>
      <c r="P380" s="93"/>
      <c r="Q380" s="93"/>
    </row>
    <row r="381" spans="7:17" x14ac:dyDescent="0.25">
      <c r="G381" s="93"/>
      <c r="H381" s="93"/>
      <c r="I381" s="93"/>
      <c r="J381" s="93"/>
      <c r="K381" s="93"/>
      <c r="L381" s="93"/>
      <c r="M381" s="93"/>
      <c r="N381" s="93"/>
      <c r="O381" s="93"/>
      <c r="P381" s="93"/>
      <c r="Q381" s="93"/>
    </row>
    <row r="382" spans="7:17" x14ac:dyDescent="0.25">
      <c r="G382" s="93"/>
      <c r="H382" s="93"/>
      <c r="I382" s="93"/>
      <c r="J382" s="93"/>
      <c r="K382" s="93"/>
      <c r="L382" s="93"/>
      <c r="M382" s="93"/>
      <c r="N382" s="93"/>
      <c r="O382" s="93"/>
      <c r="P382" s="93"/>
      <c r="Q382" s="93"/>
    </row>
    <row r="383" spans="7:17" x14ac:dyDescent="0.25">
      <c r="G383" s="93"/>
      <c r="H383" s="93"/>
      <c r="I383" s="93"/>
      <c r="J383" s="93"/>
      <c r="K383" s="93"/>
      <c r="L383" s="93"/>
      <c r="M383" s="93"/>
      <c r="N383" s="93"/>
      <c r="O383" s="93"/>
      <c r="P383" s="93"/>
      <c r="Q383" s="93"/>
    </row>
    <row r="384" spans="7:17" x14ac:dyDescent="0.25">
      <c r="G384" s="93"/>
      <c r="H384" s="93"/>
      <c r="I384" s="93"/>
      <c r="J384" s="93"/>
      <c r="K384" s="93"/>
      <c r="L384" s="93"/>
      <c r="M384" s="93"/>
      <c r="N384" s="93"/>
      <c r="O384" s="93"/>
      <c r="P384" s="93"/>
      <c r="Q384" s="93"/>
    </row>
    <row r="385" spans="7:17" x14ac:dyDescent="0.25">
      <c r="G385" s="93"/>
      <c r="H385" s="93"/>
      <c r="I385" s="93"/>
      <c r="J385" s="93"/>
      <c r="K385" s="93"/>
      <c r="L385" s="93"/>
      <c r="M385" s="93"/>
      <c r="N385" s="93"/>
      <c r="O385" s="93"/>
      <c r="P385" s="93"/>
      <c r="Q385" s="93"/>
    </row>
    <row r="386" spans="7:17" x14ac:dyDescent="0.25">
      <c r="G386" s="93"/>
      <c r="H386" s="93"/>
      <c r="I386" s="93"/>
      <c r="J386" s="93"/>
      <c r="K386" s="93"/>
      <c r="L386" s="93"/>
      <c r="M386" s="93"/>
      <c r="N386" s="93"/>
      <c r="O386" s="93"/>
      <c r="P386" s="93"/>
      <c r="Q386" s="93"/>
    </row>
    <row r="387" spans="7:17" x14ac:dyDescent="0.25">
      <c r="G387" s="93"/>
      <c r="H387" s="93"/>
      <c r="I387" s="93"/>
      <c r="J387" s="93"/>
      <c r="K387" s="93"/>
      <c r="L387" s="93"/>
      <c r="M387" s="93"/>
      <c r="N387" s="93"/>
      <c r="O387" s="93"/>
      <c r="P387" s="93"/>
      <c r="Q387" s="93"/>
    </row>
    <row r="388" spans="7:17" x14ac:dyDescent="0.25">
      <c r="G388" s="93"/>
      <c r="H388" s="93"/>
      <c r="I388" s="93"/>
      <c r="J388" s="93"/>
      <c r="K388" s="93"/>
      <c r="L388" s="93"/>
      <c r="M388" s="93"/>
      <c r="N388" s="93"/>
      <c r="O388" s="93"/>
      <c r="P388" s="93"/>
      <c r="Q388" s="93"/>
    </row>
    <row r="389" spans="7:17" x14ac:dyDescent="0.25">
      <c r="G389" s="93"/>
      <c r="H389" s="93"/>
      <c r="I389" s="93"/>
      <c r="J389" s="93"/>
      <c r="K389" s="93"/>
      <c r="L389" s="93"/>
      <c r="M389" s="93"/>
      <c r="N389" s="93"/>
      <c r="O389" s="93"/>
      <c r="P389" s="93"/>
      <c r="Q389" s="93"/>
    </row>
    <row r="390" spans="7:17" x14ac:dyDescent="0.25">
      <c r="G390" s="93"/>
      <c r="H390" s="93"/>
      <c r="I390" s="93"/>
      <c r="J390" s="93"/>
      <c r="K390" s="93"/>
      <c r="L390" s="93"/>
      <c r="M390" s="93"/>
      <c r="N390" s="93"/>
      <c r="O390" s="93"/>
      <c r="P390" s="93"/>
      <c r="Q390" s="93"/>
    </row>
    <row r="391" spans="7:17" x14ac:dyDescent="0.25">
      <c r="G391" s="93"/>
      <c r="H391" s="93"/>
      <c r="I391" s="93"/>
      <c r="J391" s="93"/>
      <c r="K391" s="93"/>
      <c r="L391" s="93"/>
      <c r="M391" s="93"/>
      <c r="N391" s="93"/>
      <c r="O391" s="93"/>
      <c r="P391" s="93"/>
      <c r="Q391" s="93"/>
    </row>
    <row r="392" spans="7:17" x14ac:dyDescent="0.25">
      <c r="G392" s="93"/>
      <c r="H392" s="93"/>
      <c r="I392" s="93"/>
      <c r="J392" s="93"/>
      <c r="K392" s="93"/>
      <c r="L392" s="93"/>
      <c r="M392" s="93"/>
      <c r="N392" s="93"/>
      <c r="O392" s="93"/>
      <c r="P392" s="93"/>
      <c r="Q392" s="93"/>
    </row>
    <row r="393" spans="7:17" x14ac:dyDescent="0.25">
      <c r="G393" s="93"/>
      <c r="H393" s="93"/>
      <c r="I393" s="93"/>
      <c r="J393" s="93"/>
      <c r="K393" s="93"/>
      <c r="L393" s="93"/>
      <c r="M393" s="93"/>
      <c r="N393" s="93"/>
      <c r="O393" s="93"/>
      <c r="P393" s="93"/>
      <c r="Q393" s="93"/>
    </row>
    <row r="394" spans="7:17" x14ac:dyDescent="0.25">
      <c r="G394" s="93"/>
      <c r="H394" s="93"/>
      <c r="I394" s="93"/>
      <c r="J394" s="93"/>
      <c r="K394" s="93"/>
      <c r="L394" s="93"/>
      <c r="M394" s="93"/>
      <c r="N394" s="93"/>
      <c r="O394" s="93"/>
      <c r="P394" s="93"/>
      <c r="Q394" s="93"/>
    </row>
    <row r="395" spans="7:17" x14ac:dyDescent="0.25">
      <c r="G395" s="93"/>
      <c r="H395" s="93"/>
      <c r="I395" s="93"/>
      <c r="J395" s="93"/>
      <c r="K395" s="93"/>
      <c r="L395" s="93"/>
      <c r="M395" s="93"/>
      <c r="N395" s="93"/>
      <c r="O395" s="93"/>
      <c r="P395" s="93"/>
      <c r="Q395" s="93"/>
    </row>
    <row r="396" spans="7:17" x14ac:dyDescent="0.25">
      <c r="G396" s="93"/>
      <c r="H396" s="93"/>
      <c r="I396" s="93"/>
      <c r="J396" s="93"/>
      <c r="K396" s="93"/>
      <c r="L396" s="93"/>
      <c r="M396" s="93"/>
      <c r="N396" s="93"/>
      <c r="O396" s="93"/>
      <c r="P396" s="93"/>
      <c r="Q396" s="93"/>
    </row>
    <row r="397" spans="7:17" x14ac:dyDescent="0.25">
      <c r="G397" s="93"/>
      <c r="H397" s="93"/>
      <c r="I397" s="93"/>
      <c r="J397" s="93"/>
      <c r="K397" s="93"/>
      <c r="L397" s="93"/>
      <c r="M397" s="93"/>
      <c r="N397" s="93"/>
      <c r="O397" s="93"/>
      <c r="P397" s="93"/>
      <c r="Q397" s="93"/>
    </row>
    <row r="398" spans="7:17" x14ac:dyDescent="0.25">
      <c r="G398" s="93"/>
      <c r="H398" s="93"/>
      <c r="I398" s="93"/>
      <c r="J398" s="93"/>
      <c r="K398" s="93"/>
      <c r="L398" s="93"/>
      <c r="M398" s="93"/>
      <c r="N398" s="93"/>
      <c r="O398" s="93"/>
      <c r="P398" s="93"/>
      <c r="Q398" s="93"/>
    </row>
  </sheetData>
  <sheetProtection sheet="1" objects="1" scenarios="1"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500-000000000000}">
      <formula1>0</formula1>
      <formula2>100</formula2>
    </dataValidation>
    <dataValidation type="list" allowBlank="1" showInputMessage="1" showErrorMessage="1" sqref="P8:P52" xr:uid="{00000000-0002-0000-05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CM398"/>
  <sheetViews>
    <sheetView showGridLines="0" zoomScaleNormal="100" workbookViewId="0">
      <selection activeCell="G8" sqref="G8"/>
    </sheetView>
  </sheetViews>
  <sheetFormatPr defaultRowHeight="13.8" x14ac:dyDescent="0.25"/>
  <cols>
    <col min="1" max="1" width="2.296875" style="155" customWidth="1"/>
    <col min="2" max="2" width="4.59765625" style="155" bestFit="1" customWidth="1"/>
    <col min="3" max="3" width="9.69921875" style="155" customWidth="1"/>
    <col min="4" max="4" width="6.796875" style="155" customWidth="1"/>
    <col min="5" max="5" width="8.3984375" style="155" bestFit="1" customWidth="1"/>
    <col min="6" max="6" width="9.8984375" style="155" customWidth="1"/>
    <col min="7" max="7" width="6" style="155" bestFit="1" customWidth="1"/>
    <col min="8" max="8" width="11.59765625" style="155" customWidth="1"/>
    <col min="9" max="9" width="1.3984375" style="155" customWidth="1"/>
    <col min="10" max="10" width="9.3984375" style="155" bestFit="1" customWidth="1"/>
    <col min="11" max="12" width="5.296875" style="155" customWidth="1"/>
    <col min="13" max="13" width="12.59765625" style="155" customWidth="1"/>
    <col min="14" max="14" width="3.3984375" style="155" customWidth="1"/>
    <col min="15" max="15" width="4.296875" style="155" customWidth="1"/>
    <col min="16" max="17" width="9" style="155"/>
    <col min="18" max="18" width="5.59765625" style="155" customWidth="1"/>
    <col min="19" max="19" width="7" style="155" customWidth="1"/>
    <col min="20" max="20" width="7.09765625" style="155" customWidth="1"/>
    <col min="21" max="30" width="5.59765625" style="155" customWidth="1"/>
    <col min="31" max="259" width="9" style="155"/>
    <col min="260" max="260" width="2.296875" style="155" customWidth="1"/>
    <col min="261" max="261" width="4.59765625" style="155" bestFit="1" customWidth="1"/>
    <col min="262" max="262" width="10" style="155" customWidth="1"/>
    <col min="263" max="263" width="24.3984375" style="155" customWidth="1"/>
    <col min="264" max="264" width="6" style="155" bestFit="1" customWidth="1"/>
    <col min="265" max="265" width="9.3984375" style="155" bestFit="1" customWidth="1"/>
    <col min="266" max="266" width="1.69921875" style="155" customWidth="1"/>
    <col min="267" max="267" width="8.09765625" style="155" bestFit="1" customWidth="1"/>
    <col min="268" max="269" width="5.296875" style="155" customWidth="1"/>
    <col min="270" max="270" width="12.59765625" style="155" customWidth="1"/>
    <col min="271" max="271" width="3.3984375" style="155" customWidth="1"/>
    <col min="272" max="515" width="9" style="155"/>
    <col min="516" max="516" width="2.296875" style="155" customWidth="1"/>
    <col min="517" max="517" width="4.59765625" style="155" bestFit="1" customWidth="1"/>
    <col min="518" max="518" width="10" style="155" customWidth="1"/>
    <col min="519" max="519" width="24.3984375" style="155" customWidth="1"/>
    <col min="520" max="520" width="6" style="155" bestFit="1" customWidth="1"/>
    <col min="521" max="521" width="9.3984375" style="155" bestFit="1" customWidth="1"/>
    <col min="522" max="522" width="1.69921875" style="155" customWidth="1"/>
    <col min="523" max="523" width="8.09765625" style="155" bestFit="1" customWidth="1"/>
    <col min="524" max="525" width="5.296875" style="155" customWidth="1"/>
    <col min="526" max="526" width="12.59765625" style="155" customWidth="1"/>
    <col min="527" max="527" width="3.3984375" style="155" customWidth="1"/>
    <col min="528" max="771" width="9" style="155"/>
    <col min="772" max="772" width="2.296875" style="155" customWidth="1"/>
    <col min="773" max="773" width="4.59765625" style="155" bestFit="1" customWidth="1"/>
    <col min="774" max="774" width="10" style="155" customWidth="1"/>
    <col min="775" max="775" width="24.3984375" style="155" customWidth="1"/>
    <col min="776" max="776" width="6" style="155" bestFit="1" customWidth="1"/>
    <col min="777" max="777" width="9.3984375" style="155" bestFit="1" customWidth="1"/>
    <col min="778" max="778" width="1.69921875" style="155" customWidth="1"/>
    <col min="779" max="779" width="8.09765625" style="155" bestFit="1" customWidth="1"/>
    <col min="780" max="781" width="5.296875" style="155" customWidth="1"/>
    <col min="782" max="782" width="12.59765625" style="155" customWidth="1"/>
    <col min="783" max="783" width="3.3984375" style="155" customWidth="1"/>
    <col min="784" max="1027" width="9" style="155"/>
    <col min="1028" max="1028" width="2.296875" style="155" customWidth="1"/>
    <col min="1029" max="1029" width="4.59765625" style="155" bestFit="1" customWidth="1"/>
    <col min="1030" max="1030" width="10" style="155" customWidth="1"/>
    <col min="1031" max="1031" width="24.3984375" style="155" customWidth="1"/>
    <col min="1032" max="1032" width="6" style="155" bestFit="1" customWidth="1"/>
    <col min="1033" max="1033" width="9.3984375" style="155" bestFit="1" customWidth="1"/>
    <col min="1034" max="1034" width="1.69921875" style="155" customWidth="1"/>
    <col min="1035" max="1035" width="8.09765625" style="155" bestFit="1" customWidth="1"/>
    <col min="1036" max="1037" width="5.296875" style="155" customWidth="1"/>
    <col min="1038" max="1038" width="12.59765625" style="155" customWidth="1"/>
    <col min="1039" max="1039" width="3.3984375" style="155" customWidth="1"/>
    <col min="1040" max="1283" width="9" style="155"/>
    <col min="1284" max="1284" width="2.296875" style="155" customWidth="1"/>
    <col min="1285" max="1285" width="4.59765625" style="155" bestFit="1" customWidth="1"/>
    <col min="1286" max="1286" width="10" style="155" customWidth="1"/>
    <col min="1287" max="1287" width="24.3984375" style="155" customWidth="1"/>
    <col min="1288" max="1288" width="6" style="155" bestFit="1" customWidth="1"/>
    <col min="1289" max="1289" width="9.3984375" style="155" bestFit="1" customWidth="1"/>
    <col min="1290" max="1290" width="1.69921875" style="155" customWidth="1"/>
    <col min="1291" max="1291" width="8.09765625" style="155" bestFit="1" customWidth="1"/>
    <col min="1292" max="1293" width="5.296875" style="155" customWidth="1"/>
    <col min="1294" max="1294" width="12.59765625" style="155" customWidth="1"/>
    <col min="1295" max="1295" width="3.3984375" style="155" customWidth="1"/>
    <col min="1296" max="1539" width="9" style="155"/>
    <col min="1540" max="1540" width="2.296875" style="155" customWidth="1"/>
    <col min="1541" max="1541" width="4.59765625" style="155" bestFit="1" customWidth="1"/>
    <col min="1542" max="1542" width="10" style="155" customWidth="1"/>
    <col min="1543" max="1543" width="24.3984375" style="155" customWidth="1"/>
    <col min="1544" max="1544" width="6" style="155" bestFit="1" customWidth="1"/>
    <col min="1545" max="1545" width="9.3984375" style="155" bestFit="1" customWidth="1"/>
    <col min="1546" max="1546" width="1.69921875" style="155" customWidth="1"/>
    <col min="1547" max="1547" width="8.09765625" style="155" bestFit="1" customWidth="1"/>
    <col min="1548" max="1549" width="5.296875" style="155" customWidth="1"/>
    <col min="1550" max="1550" width="12.59765625" style="155" customWidth="1"/>
    <col min="1551" max="1551" width="3.3984375" style="155" customWidth="1"/>
    <col min="1552" max="1795" width="9" style="155"/>
    <col min="1796" max="1796" width="2.296875" style="155" customWidth="1"/>
    <col min="1797" max="1797" width="4.59765625" style="155" bestFit="1" customWidth="1"/>
    <col min="1798" max="1798" width="10" style="155" customWidth="1"/>
    <col min="1799" max="1799" width="24.3984375" style="155" customWidth="1"/>
    <col min="1800" max="1800" width="6" style="155" bestFit="1" customWidth="1"/>
    <col min="1801" max="1801" width="9.3984375" style="155" bestFit="1" customWidth="1"/>
    <col min="1802" max="1802" width="1.69921875" style="155" customWidth="1"/>
    <col min="1803" max="1803" width="8.09765625" style="155" bestFit="1" customWidth="1"/>
    <col min="1804" max="1805" width="5.296875" style="155" customWidth="1"/>
    <col min="1806" max="1806" width="12.59765625" style="155" customWidth="1"/>
    <col min="1807" max="1807" width="3.3984375" style="155" customWidth="1"/>
    <col min="1808" max="2051" width="9" style="155"/>
    <col min="2052" max="2052" width="2.296875" style="155" customWidth="1"/>
    <col min="2053" max="2053" width="4.59765625" style="155" bestFit="1" customWidth="1"/>
    <col min="2054" max="2054" width="10" style="155" customWidth="1"/>
    <col min="2055" max="2055" width="24.3984375" style="155" customWidth="1"/>
    <col min="2056" max="2056" width="6" style="155" bestFit="1" customWidth="1"/>
    <col min="2057" max="2057" width="9.3984375" style="155" bestFit="1" customWidth="1"/>
    <col min="2058" max="2058" width="1.69921875" style="155" customWidth="1"/>
    <col min="2059" max="2059" width="8.09765625" style="155" bestFit="1" customWidth="1"/>
    <col min="2060" max="2061" width="5.296875" style="155" customWidth="1"/>
    <col min="2062" max="2062" width="12.59765625" style="155" customWidth="1"/>
    <col min="2063" max="2063" width="3.3984375" style="155" customWidth="1"/>
    <col min="2064" max="2307" width="9" style="155"/>
    <col min="2308" max="2308" width="2.296875" style="155" customWidth="1"/>
    <col min="2309" max="2309" width="4.59765625" style="155" bestFit="1" customWidth="1"/>
    <col min="2310" max="2310" width="10" style="155" customWidth="1"/>
    <col min="2311" max="2311" width="24.3984375" style="155" customWidth="1"/>
    <col min="2312" max="2312" width="6" style="155" bestFit="1" customWidth="1"/>
    <col min="2313" max="2313" width="9.3984375" style="155" bestFit="1" customWidth="1"/>
    <col min="2314" max="2314" width="1.69921875" style="155" customWidth="1"/>
    <col min="2315" max="2315" width="8.09765625" style="155" bestFit="1" customWidth="1"/>
    <col min="2316" max="2317" width="5.296875" style="155" customWidth="1"/>
    <col min="2318" max="2318" width="12.59765625" style="155" customWidth="1"/>
    <col min="2319" max="2319" width="3.3984375" style="155" customWidth="1"/>
    <col min="2320" max="2563" width="9" style="155"/>
    <col min="2564" max="2564" width="2.296875" style="155" customWidth="1"/>
    <col min="2565" max="2565" width="4.59765625" style="155" bestFit="1" customWidth="1"/>
    <col min="2566" max="2566" width="10" style="155" customWidth="1"/>
    <col min="2567" max="2567" width="24.3984375" style="155" customWidth="1"/>
    <col min="2568" max="2568" width="6" style="155" bestFit="1" customWidth="1"/>
    <col min="2569" max="2569" width="9.3984375" style="155" bestFit="1" customWidth="1"/>
    <col min="2570" max="2570" width="1.69921875" style="155" customWidth="1"/>
    <col min="2571" max="2571" width="8.09765625" style="155" bestFit="1" customWidth="1"/>
    <col min="2572" max="2573" width="5.296875" style="155" customWidth="1"/>
    <col min="2574" max="2574" width="12.59765625" style="155" customWidth="1"/>
    <col min="2575" max="2575" width="3.3984375" style="155" customWidth="1"/>
    <col min="2576" max="2819" width="9" style="155"/>
    <col min="2820" max="2820" width="2.296875" style="155" customWidth="1"/>
    <col min="2821" max="2821" width="4.59765625" style="155" bestFit="1" customWidth="1"/>
    <col min="2822" max="2822" width="10" style="155" customWidth="1"/>
    <col min="2823" max="2823" width="24.3984375" style="155" customWidth="1"/>
    <col min="2824" max="2824" width="6" style="155" bestFit="1" customWidth="1"/>
    <col min="2825" max="2825" width="9.3984375" style="155" bestFit="1" customWidth="1"/>
    <col min="2826" max="2826" width="1.69921875" style="155" customWidth="1"/>
    <col min="2827" max="2827" width="8.09765625" style="155" bestFit="1" customWidth="1"/>
    <col min="2828" max="2829" width="5.296875" style="155" customWidth="1"/>
    <col min="2830" max="2830" width="12.59765625" style="155" customWidth="1"/>
    <col min="2831" max="2831" width="3.3984375" style="155" customWidth="1"/>
    <col min="2832" max="3075" width="9" style="155"/>
    <col min="3076" max="3076" width="2.296875" style="155" customWidth="1"/>
    <col min="3077" max="3077" width="4.59765625" style="155" bestFit="1" customWidth="1"/>
    <col min="3078" max="3078" width="10" style="155" customWidth="1"/>
    <col min="3079" max="3079" width="24.3984375" style="155" customWidth="1"/>
    <col min="3080" max="3080" width="6" style="155" bestFit="1" customWidth="1"/>
    <col min="3081" max="3081" width="9.3984375" style="155" bestFit="1" customWidth="1"/>
    <col min="3082" max="3082" width="1.69921875" style="155" customWidth="1"/>
    <col min="3083" max="3083" width="8.09765625" style="155" bestFit="1" customWidth="1"/>
    <col min="3084" max="3085" width="5.296875" style="155" customWidth="1"/>
    <col min="3086" max="3086" width="12.59765625" style="155" customWidth="1"/>
    <col min="3087" max="3087" width="3.3984375" style="155" customWidth="1"/>
    <col min="3088" max="3331" width="9" style="155"/>
    <col min="3332" max="3332" width="2.296875" style="155" customWidth="1"/>
    <col min="3333" max="3333" width="4.59765625" style="155" bestFit="1" customWidth="1"/>
    <col min="3334" max="3334" width="10" style="155" customWidth="1"/>
    <col min="3335" max="3335" width="24.3984375" style="155" customWidth="1"/>
    <col min="3336" max="3336" width="6" style="155" bestFit="1" customWidth="1"/>
    <col min="3337" max="3337" width="9.3984375" style="155" bestFit="1" customWidth="1"/>
    <col min="3338" max="3338" width="1.69921875" style="155" customWidth="1"/>
    <col min="3339" max="3339" width="8.09765625" style="155" bestFit="1" customWidth="1"/>
    <col min="3340" max="3341" width="5.296875" style="155" customWidth="1"/>
    <col min="3342" max="3342" width="12.59765625" style="155" customWidth="1"/>
    <col min="3343" max="3343" width="3.3984375" style="155" customWidth="1"/>
    <col min="3344" max="3587" width="9" style="155"/>
    <col min="3588" max="3588" width="2.296875" style="155" customWidth="1"/>
    <col min="3589" max="3589" width="4.59765625" style="155" bestFit="1" customWidth="1"/>
    <col min="3590" max="3590" width="10" style="155" customWidth="1"/>
    <col min="3591" max="3591" width="24.3984375" style="155" customWidth="1"/>
    <col min="3592" max="3592" width="6" style="155" bestFit="1" customWidth="1"/>
    <col min="3593" max="3593" width="9.3984375" style="155" bestFit="1" customWidth="1"/>
    <col min="3594" max="3594" width="1.69921875" style="155" customWidth="1"/>
    <col min="3595" max="3595" width="8.09765625" style="155" bestFit="1" customWidth="1"/>
    <col min="3596" max="3597" width="5.296875" style="155" customWidth="1"/>
    <col min="3598" max="3598" width="12.59765625" style="155" customWidth="1"/>
    <col min="3599" max="3599" width="3.3984375" style="155" customWidth="1"/>
    <col min="3600" max="3843" width="9" style="155"/>
    <col min="3844" max="3844" width="2.296875" style="155" customWidth="1"/>
    <col min="3845" max="3845" width="4.59765625" style="155" bestFit="1" customWidth="1"/>
    <col min="3846" max="3846" width="10" style="155" customWidth="1"/>
    <col min="3847" max="3847" width="24.3984375" style="155" customWidth="1"/>
    <col min="3848" max="3848" width="6" style="155" bestFit="1" customWidth="1"/>
    <col min="3849" max="3849" width="9.3984375" style="155" bestFit="1" customWidth="1"/>
    <col min="3850" max="3850" width="1.69921875" style="155" customWidth="1"/>
    <col min="3851" max="3851" width="8.09765625" style="155" bestFit="1" customWidth="1"/>
    <col min="3852" max="3853" width="5.296875" style="155" customWidth="1"/>
    <col min="3854" max="3854" width="12.59765625" style="155" customWidth="1"/>
    <col min="3855" max="3855" width="3.3984375" style="155" customWidth="1"/>
    <col min="3856" max="4099" width="9" style="155"/>
    <col min="4100" max="4100" width="2.296875" style="155" customWidth="1"/>
    <col min="4101" max="4101" width="4.59765625" style="155" bestFit="1" customWidth="1"/>
    <col min="4102" max="4102" width="10" style="155" customWidth="1"/>
    <col min="4103" max="4103" width="24.3984375" style="155" customWidth="1"/>
    <col min="4104" max="4104" width="6" style="155" bestFit="1" customWidth="1"/>
    <col min="4105" max="4105" width="9.3984375" style="155" bestFit="1" customWidth="1"/>
    <col min="4106" max="4106" width="1.69921875" style="155" customWidth="1"/>
    <col min="4107" max="4107" width="8.09765625" style="155" bestFit="1" customWidth="1"/>
    <col min="4108" max="4109" width="5.296875" style="155" customWidth="1"/>
    <col min="4110" max="4110" width="12.59765625" style="155" customWidth="1"/>
    <col min="4111" max="4111" width="3.3984375" style="155" customWidth="1"/>
    <col min="4112" max="4355" width="9" style="155"/>
    <col min="4356" max="4356" width="2.296875" style="155" customWidth="1"/>
    <col min="4357" max="4357" width="4.59765625" style="155" bestFit="1" customWidth="1"/>
    <col min="4358" max="4358" width="10" style="155" customWidth="1"/>
    <col min="4359" max="4359" width="24.3984375" style="155" customWidth="1"/>
    <col min="4360" max="4360" width="6" style="155" bestFit="1" customWidth="1"/>
    <col min="4361" max="4361" width="9.3984375" style="155" bestFit="1" customWidth="1"/>
    <col min="4362" max="4362" width="1.69921875" style="155" customWidth="1"/>
    <col min="4363" max="4363" width="8.09765625" style="155" bestFit="1" customWidth="1"/>
    <col min="4364" max="4365" width="5.296875" style="155" customWidth="1"/>
    <col min="4366" max="4366" width="12.59765625" style="155" customWidth="1"/>
    <col min="4367" max="4367" width="3.3984375" style="155" customWidth="1"/>
    <col min="4368" max="4611" width="9" style="155"/>
    <col min="4612" max="4612" width="2.296875" style="155" customWidth="1"/>
    <col min="4613" max="4613" width="4.59765625" style="155" bestFit="1" customWidth="1"/>
    <col min="4614" max="4614" width="10" style="155" customWidth="1"/>
    <col min="4615" max="4615" width="24.3984375" style="155" customWidth="1"/>
    <col min="4616" max="4616" width="6" style="155" bestFit="1" customWidth="1"/>
    <col min="4617" max="4617" width="9.3984375" style="155" bestFit="1" customWidth="1"/>
    <col min="4618" max="4618" width="1.69921875" style="155" customWidth="1"/>
    <col min="4619" max="4619" width="8.09765625" style="155" bestFit="1" customWidth="1"/>
    <col min="4620" max="4621" width="5.296875" style="155" customWidth="1"/>
    <col min="4622" max="4622" width="12.59765625" style="155" customWidth="1"/>
    <col min="4623" max="4623" width="3.3984375" style="155" customWidth="1"/>
    <col min="4624" max="4867" width="9" style="155"/>
    <col min="4868" max="4868" width="2.296875" style="155" customWidth="1"/>
    <col min="4869" max="4869" width="4.59765625" style="155" bestFit="1" customWidth="1"/>
    <col min="4870" max="4870" width="10" style="155" customWidth="1"/>
    <col min="4871" max="4871" width="24.3984375" style="155" customWidth="1"/>
    <col min="4872" max="4872" width="6" style="155" bestFit="1" customWidth="1"/>
    <col min="4873" max="4873" width="9.3984375" style="155" bestFit="1" customWidth="1"/>
    <col min="4874" max="4874" width="1.69921875" style="155" customWidth="1"/>
    <col min="4875" max="4875" width="8.09765625" style="155" bestFit="1" customWidth="1"/>
    <col min="4876" max="4877" width="5.296875" style="155" customWidth="1"/>
    <col min="4878" max="4878" width="12.59765625" style="155" customWidth="1"/>
    <col min="4879" max="4879" width="3.3984375" style="155" customWidth="1"/>
    <col min="4880" max="5123" width="9" style="155"/>
    <col min="5124" max="5124" width="2.296875" style="155" customWidth="1"/>
    <col min="5125" max="5125" width="4.59765625" style="155" bestFit="1" customWidth="1"/>
    <col min="5126" max="5126" width="10" style="155" customWidth="1"/>
    <col min="5127" max="5127" width="24.3984375" style="155" customWidth="1"/>
    <col min="5128" max="5128" width="6" style="155" bestFit="1" customWidth="1"/>
    <col min="5129" max="5129" width="9.3984375" style="155" bestFit="1" customWidth="1"/>
    <col min="5130" max="5130" width="1.69921875" style="155" customWidth="1"/>
    <col min="5131" max="5131" width="8.09765625" style="155" bestFit="1" customWidth="1"/>
    <col min="5132" max="5133" width="5.296875" style="155" customWidth="1"/>
    <col min="5134" max="5134" width="12.59765625" style="155" customWidth="1"/>
    <col min="5135" max="5135" width="3.3984375" style="155" customWidth="1"/>
    <col min="5136" max="5379" width="9" style="155"/>
    <col min="5380" max="5380" width="2.296875" style="155" customWidth="1"/>
    <col min="5381" max="5381" width="4.59765625" style="155" bestFit="1" customWidth="1"/>
    <col min="5382" max="5382" width="10" style="155" customWidth="1"/>
    <col min="5383" max="5383" width="24.3984375" style="155" customWidth="1"/>
    <col min="5384" max="5384" width="6" style="155" bestFit="1" customWidth="1"/>
    <col min="5385" max="5385" width="9.3984375" style="155" bestFit="1" customWidth="1"/>
    <col min="5386" max="5386" width="1.69921875" style="155" customWidth="1"/>
    <col min="5387" max="5387" width="8.09765625" style="155" bestFit="1" customWidth="1"/>
    <col min="5388" max="5389" width="5.296875" style="155" customWidth="1"/>
    <col min="5390" max="5390" width="12.59765625" style="155" customWidth="1"/>
    <col min="5391" max="5391" width="3.3984375" style="155" customWidth="1"/>
    <col min="5392" max="5635" width="9" style="155"/>
    <col min="5636" max="5636" width="2.296875" style="155" customWidth="1"/>
    <col min="5637" max="5637" width="4.59765625" style="155" bestFit="1" customWidth="1"/>
    <col min="5638" max="5638" width="10" style="155" customWidth="1"/>
    <col min="5639" max="5639" width="24.3984375" style="155" customWidth="1"/>
    <col min="5640" max="5640" width="6" style="155" bestFit="1" customWidth="1"/>
    <col min="5641" max="5641" width="9.3984375" style="155" bestFit="1" customWidth="1"/>
    <col min="5642" max="5642" width="1.69921875" style="155" customWidth="1"/>
    <col min="5643" max="5643" width="8.09765625" style="155" bestFit="1" customWidth="1"/>
    <col min="5644" max="5645" width="5.296875" style="155" customWidth="1"/>
    <col min="5646" max="5646" width="12.59765625" style="155" customWidth="1"/>
    <col min="5647" max="5647" width="3.3984375" style="155" customWidth="1"/>
    <col min="5648" max="5891" width="9" style="155"/>
    <col min="5892" max="5892" width="2.296875" style="155" customWidth="1"/>
    <col min="5893" max="5893" width="4.59765625" style="155" bestFit="1" customWidth="1"/>
    <col min="5894" max="5894" width="10" style="155" customWidth="1"/>
    <col min="5895" max="5895" width="24.3984375" style="155" customWidth="1"/>
    <col min="5896" max="5896" width="6" style="155" bestFit="1" customWidth="1"/>
    <col min="5897" max="5897" width="9.3984375" style="155" bestFit="1" customWidth="1"/>
    <col min="5898" max="5898" width="1.69921875" style="155" customWidth="1"/>
    <col min="5899" max="5899" width="8.09765625" style="155" bestFit="1" customWidth="1"/>
    <col min="5900" max="5901" width="5.296875" style="155" customWidth="1"/>
    <col min="5902" max="5902" width="12.59765625" style="155" customWidth="1"/>
    <col min="5903" max="5903" width="3.3984375" style="155" customWidth="1"/>
    <col min="5904" max="6147" width="9" style="155"/>
    <col min="6148" max="6148" width="2.296875" style="155" customWidth="1"/>
    <col min="6149" max="6149" width="4.59765625" style="155" bestFit="1" customWidth="1"/>
    <col min="6150" max="6150" width="10" style="155" customWidth="1"/>
    <col min="6151" max="6151" width="24.3984375" style="155" customWidth="1"/>
    <col min="6152" max="6152" width="6" style="155" bestFit="1" customWidth="1"/>
    <col min="6153" max="6153" width="9.3984375" style="155" bestFit="1" customWidth="1"/>
    <col min="6154" max="6154" width="1.69921875" style="155" customWidth="1"/>
    <col min="6155" max="6155" width="8.09765625" style="155" bestFit="1" customWidth="1"/>
    <col min="6156" max="6157" width="5.296875" style="155" customWidth="1"/>
    <col min="6158" max="6158" width="12.59765625" style="155" customWidth="1"/>
    <col min="6159" max="6159" width="3.3984375" style="155" customWidth="1"/>
    <col min="6160" max="6403" width="9" style="155"/>
    <col min="6404" max="6404" width="2.296875" style="155" customWidth="1"/>
    <col min="6405" max="6405" width="4.59765625" style="155" bestFit="1" customWidth="1"/>
    <col min="6406" max="6406" width="10" style="155" customWidth="1"/>
    <col min="6407" max="6407" width="24.3984375" style="155" customWidth="1"/>
    <col min="6408" max="6408" width="6" style="155" bestFit="1" customWidth="1"/>
    <col min="6409" max="6409" width="9.3984375" style="155" bestFit="1" customWidth="1"/>
    <col min="6410" max="6410" width="1.69921875" style="155" customWidth="1"/>
    <col min="6411" max="6411" width="8.09765625" style="155" bestFit="1" customWidth="1"/>
    <col min="6412" max="6413" width="5.296875" style="155" customWidth="1"/>
    <col min="6414" max="6414" width="12.59765625" style="155" customWidth="1"/>
    <col min="6415" max="6415" width="3.3984375" style="155" customWidth="1"/>
    <col min="6416" max="6659" width="9" style="155"/>
    <col min="6660" max="6660" width="2.296875" style="155" customWidth="1"/>
    <col min="6661" max="6661" width="4.59765625" style="155" bestFit="1" customWidth="1"/>
    <col min="6662" max="6662" width="10" style="155" customWidth="1"/>
    <col min="6663" max="6663" width="24.3984375" style="155" customWidth="1"/>
    <col min="6664" max="6664" width="6" style="155" bestFit="1" customWidth="1"/>
    <col min="6665" max="6665" width="9.3984375" style="155" bestFit="1" customWidth="1"/>
    <col min="6666" max="6666" width="1.69921875" style="155" customWidth="1"/>
    <col min="6667" max="6667" width="8.09765625" style="155" bestFit="1" customWidth="1"/>
    <col min="6668" max="6669" width="5.296875" style="155" customWidth="1"/>
    <col min="6670" max="6670" width="12.59765625" style="155" customWidth="1"/>
    <col min="6671" max="6671" width="3.3984375" style="155" customWidth="1"/>
    <col min="6672" max="6915" width="9" style="155"/>
    <col min="6916" max="6916" width="2.296875" style="155" customWidth="1"/>
    <col min="6917" max="6917" width="4.59765625" style="155" bestFit="1" customWidth="1"/>
    <col min="6918" max="6918" width="10" style="155" customWidth="1"/>
    <col min="6919" max="6919" width="24.3984375" style="155" customWidth="1"/>
    <col min="6920" max="6920" width="6" style="155" bestFit="1" customWidth="1"/>
    <col min="6921" max="6921" width="9.3984375" style="155" bestFit="1" customWidth="1"/>
    <col min="6922" max="6922" width="1.69921875" style="155" customWidth="1"/>
    <col min="6923" max="6923" width="8.09765625" style="155" bestFit="1" customWidth="1"/>
    <col min="6924" max="6925" width="5.296875" style="155" customWidth="1"/>
    <col min="6926" max="6926" width="12.59765625" style="155" customWidth="1"/>
    <col min="6927" max="6927" width="3.3984375" style="155" customWidth="1"/>
    <col min="6928" max="7171" width="9" style="155"/>
    <col min="7172" max="7172" width="2.296875" style="155" customWidth="1"/>
    <col min="7173" max="7173" width="4.59765625" style="155" bestFit="1" customWidth="1"/>
    <col min="7174" max="7174" width="10" style="155" customWidth="1"/>
    <col min="7175" max="7175" width="24.3984375" style="155" customWidth="1"/>
    <col min="7176" max="7176" width="6" style="155" bestFit="1" customWidth="1"/>
    <col min="7177" max="7177" width="9.3984375" style="155" bestFit="1" customWidth="1"/>
    <col min="7178" max="7178" width="1.69921875" style="155" customWidth="1"/>
    <col min="7179" max="7179" width="8.09765625" style="155" bestFit="1" customWidth="1"/>
    <col min="7180" max="7181" width="5.296875" style="155" customWidth="1"/>
    <col min="7182" max="7182" width="12.59765625" style="155" customWidth="1"/>
    <col min="7183" max="7183" width="3.3984375" style="155" customWidth="1"/>
    <col min="7184" max="7427" width="9" style="155"/>
    <col min="7428" max="7428" width="2.296875" style="155" customWidth="1"/>
    <col min="7429" max="7429" width="4.59765625" style="155" bestFit="1" customWidth="1"/>
    <col min="7430" max="7430" width="10" style="155" customWidth="1"/>
    <col min="7431" max="7431" width="24.3984375" style="155" customWidth="1"/>
    <col min="7432" max="7432" width="6" style="155" bestFit="1" customWidth="1"/>
    <col min="7433" max="7433" width="9.3984375" style="155" bestFit="1" customWidth="1"/>
    <col min="7434" max="7434" width="1.69921875" style="155" customWidth="1"/>
    <col min="7435" max="7435" width="8.09765625" style="155" bestFit="1" customWidth="1"/>
    <col min="7436" max="7437" width="5.296875" style="155" customWidth="1"/>
    <col min="7438" max="7438" width="12.59765625" style="155" customWidth="1"/>
    <col min="7439" max="7439" width="3.3984375" style="155" customWidth="1"/>
    <col min="7440" max="7683" width="9" style="155"/>
    <col min="7684" max="7684" width="2.296875" style="155" customWidth="1"/>
    <col min="7685" max="7685" width="4.59765625" style="155" bestFit="1" customWidth="1"/>
    <col min="7686" max="7686" width="10" style="155" customWidth="1"/>
    <col min="7687" max="7687" width="24.3984375" style="155" customWidth="1"/>
    <col min="7688" max="7688" width="6" style="155" bestFit="1" customWidth="1"/>
    <col min="7689" max="7689" width="9.3984375" style="155" bestFit="1" customWidth="1"/>
    <col min="7690" max="7690" width="1.69921875" style="155" customWidth="1"/>
    <col min="7691" max="7691" width="8.09765625" style="155" bestFit="1" customWidth="1"/>
    <col min="7692" max="7693" width="5.296875" style="155" customWidth="1"/>
    <col min="7694" max="7694" width="12.59765625" style="155" customWidth="1"/>
    <col min="7695" max="7695" width="3.3984375" style="155" customWidth="1"/>
    <col min="7696" max="7939" width="9" style="155"/>
    <col min="7940" max="7940" width="2.296875" style="155" customWidth="1"/>
    <col min="7941" max="7941" width="4.59765625" style="155" bestFit="1" customWidth="1"/>
    <col min="7942" max="7942" width="10" style="155" customWidth="1"/>
    <col min="7943" max="7943" width="24.3984375" style="155" customWidth="1"/>
    <col min="7944" max="7944" width="6" style="155" bestFit="1" customWidth="1"/>
    <col min="7945" max="7945" width="9.3984375" style="155" bestFit="1" customWidth="1"/>
    <col min="7946" max="7946" width="1.69921875" style="155" customWidth="1"/>
    <col min="7947" max="7947" width="8.09765625" style="155" bestFit="1" customWidth="1"/>
    <col min="7948" max="7949" width="5.296875" style="155" customWidth="1"/>
    <col min="7950" max="7950" width="12.59765625" style="155" customWidth="1"/>
    <col min="7951" max="7951" width="3.3984375" style="155" customWidth="1"/>
    <col min="7952" max="8195" width="9" style="155"/>
    <col min="8196" max="8196" width="2.296875" style="155" customWidth="1"/>
    <col min="8197" max="8197" width="4.59765625" style="155" bestFit="1" customWidth="1"/>
    <col min="8198" max="8198" width="10" style="155" customWidth="1"/>
    <col min="8199" max="8199" width="24.3984375" style="155" customWidth="1"/>
    <col min="8200" max="8200" width="6" style="155" bestFit="1" customWidth="1"/>
    <col min="8201" max="8201" width="9.3984375" style="155" bestFit="1" customWidth="1"/>
    <col min="8202" max="8202" width="1.69921875" style="155" customWidth="1"/>
    <col min="8203" max="8203" width="8.09765625" style="155" bestFit="1" customWidth="1"/>
    <col min="8204" max="8205" width="5.296875" style="155" customWidth="1"/>
    <col min="8206" max="8206" width="12.59765625" style="155" customWidth="1"/>
    <col min="8207" max="8207" width="3.3984375" style="155" customWidth="1"/>
    <col min="8208" max="8451" width="9" style="155"/>
    <col min="8452" max="8452" width="2.296875" style="155" customWidth="1"/>
    <col min="8453" max="8453" width="4.59765625" style="155" bestFit="1" customWidth="1"/>
    <col min="8454" max="8454" width="10" style="155" customWidth="1"/>
    <col min="8455" max="8455" width="24.3984375" style="155" customWidth="1"/>
    <col min="8456" max="8456" width="6" style="155" bestFit="1" customWidth="1"/>
    <col min="8457" max="8457" width="9.3984375" style="155" bestFit="1" customWidth="1"/>
    <col min="8458" max="8458" width="1.69921875" style="155" customWidth="1"/>
    <col min="8459" max="8459" width="8.09765625" style="155" bestFit="1" customWidth="1"/>
    <col min="8460" max="8461" width="5.296875" style="155" customWidth="1"/>
    <col min="8462" max="8462" width="12.59765625" style="155" customWidth="1"/>
    <col min="8463" max="8463" width="3.3984375" style="155" customWidth="1"/>
    <col min="8464" max="8707" width="9" style="155"/>
    <col min="8708" max="8708" width="2.296875" style="155" customWidth="1"/>
    <col min="8709" max="8709" width="4.59765625" style="155" bestFit="1" customWidth="1"/>
    <col min="8710" max="8710" width="10" style="155" customWidth="1"/>
    <col min="8711" max="8711" width="24.3984375" style="155" customWidth="1"/>
    <col min="8712" max="8712" width="6" style="155" bestFit="1" customWidth="1"/>
    <col min="8713" max="8713" width="9.3984375" style="155" bestFit="1" customWidth="1"/>
    <col min="8714" max="8714" width="1.69921875" style="155" customWidth="1"/>
    <col min="8715" max="8715" width="8.09765625" style="155" bestFit="1" customWidth="1"/>
    <col min="8716" max="8717" width="5.296875" style="155" customWidth="1"/>
    <col min="8718" max="8718" width="12.59765625" style="155" customWidth="1"/>
    <col min="8719" max="8719" width="3.3984375" style="155" customWidth="1"/>
    <col min="8720" max="8963" width="9" style="155"/>
    <col min="8964" max="8964" width="2.296875" style="155" customWidth="1"/>
    <col min="8965" max="8965" width="4.59765625" style="155" bestFit="1" customWidth="1"/>
    <col min="8966" max="8966" width="10" style="155" customWidth="1"/>
    <col min="8967" max="8967" width="24.3984375" style="155" customWidth="1"/>
    <col min="8968" max="8968" width="6" style="155" bestFit="1" customWidth="1"/>
    <col min="8969" max="8969" width="9.3984375" style="155" bestFit="1" customWidth="1"/>
    <col min="8970" max="8970" width="1.69921875" style="155" customWidth="1"/>
    <col min="8971" max="8971" width="8.09765625" style="155" bestFit="1" customWidth="1"/>
    <col min="8972" max="8973" width="5.296875" style="155" customWidth="1"/>
    <col min="8974" max="8974" width="12.59765625" style="155" customWidth="1"/>
    <col min="8975" max="8975" width="3.3984375" style="155" customWidth="1"/>
    <col min="8976" max="9219" width="9" style="155"/>
    <col min="9220" max="9220" width="2.296875" style="155" customWidth="1"/>
    <col min="9221" max="9221" width="4.59765625" style="155" bestFit="1" customWidth="1"/>
    <col min="9222" max="9222" width="10" style="155" customWidth="1"/>
    <col min="9223" max="9223" width="24.3984375" style="155" customWidth="1"/>
    <col min="9224" max="9224" width="6" style="155" bestFit="1" customWidth="1"/>
    <col min="9225" max="9225" width="9.3984375" style="155" bestFit="1" customWidth="1"/>
    <col min="9226" max="9226" width="1.69921875" style="155" customWidth="1"/>
    <col min="9227" max="9227" width="8.09765625" style="155" bestFit="1" customWidth="1"/>
    <col min="9228" max="9229" width="5.296875" style="155" customWidth="1"/>
    <col min="9230" max="9230" width="12.59765625" style="155" customWidth="1"/>
    <col min="9231" max="9231" width="3.3984375" style="155" customWidth="1"/>
    <col min="9232" max="9475" width="9" style="155"/>
    <col min="9476" max="9476" width="2.296875" style="155" customWidth="1"/>
    <col min="9477" max="9477" width="4.59765625" style="155" bestFit="1" customWidth="1"/>
    <col min="9478" max="9478" width="10" style="155" customWidth="1"/>
    <col min="9479" max="9479" width="24.3984375" style="155" customWidth="1"/>
    <col min="9480" max="9480" width="6" style="155" bestFit="1" customWidth="1"/>
    <col min="9481" max="9481" width="9.3984375" style="155" bestFit="1" customWidth="1"/>
    <col min="9482" max="9482" width="1.69921875" style="155" customWidth="1"/>
    <col min="9483" max="9483" width="8.09765625" style="155" bestFit="1" customWidth="1"/>
    <col min="9484" max="9485" width="5.296875" style="155" customWidth="1"/>
    <col min="9486" max="9486" width="12.59765625" style="155" customWidth="1"/>
    <col min="9487" max="9487" width="3.3984375" style="155" customWidth="1"/>
    <col min="9488" max="9731" width="9" style="155"/>
    <col min="9732" max="9732" width="2.296875" style="155" customWidth="1"/>
    <col min="9733" max="9733" width="4.59765625" style="155" bestFit="1" customWidth="1"/>
    <col min="9734" max="9734" width="10" style="155" customWidth="1"/>
    <col min="9735" max="9735" width="24.3984375" style="155" customWidth="1"/>
    <col min="9736" max="9736" width="6" style="155" bestFit="1" customWidth="1"/>
    <col min="9737" max="9737" width="9.3984375" style="155" bestFit="1" customWidth="1"/>
    <col min="9738" max="9738" width="1.69921875" style="155" customWidth="1"/>
    <col min="9739" max="9739" width="8.09765625" style="155" bestFit="1" customWidth="1"/>
    <col min="9740" max="9741" width="5.296875" style="155" customWidth="1"/>
    <col min="9742" max="9742" width="12.59765625" style="155" customWidth="1"/>
    <col min="9743" max="9743" width="3.3984375" style="155" customWidth="1"/>
    <col min="9744" max="9987" width="9" style="155"/>
    <col min="9988" max="9988" width="2.296875" style="155" customWidth="1"/>
    <col min="9989" max="9989" width="4.59765625" style="155" bestFit="1" customWidth="1"/>
    <col min="9990" max="9990" width="10" style="155" customWidth="1"/>
    <col min="9991" max="9991" width="24.3984375" style="155" customWidth="1"/>
    <col min="9992" max="9992" width="6" style="155" bestFit="1" customWidth="1"/>
    <col min="9993" max="9993" width="9.3984375" style="155" bestFit="1" customWidth="1"/>
    <col min="9994" max="9994" width="1.69921875" style="155" customWidth="1"/>
    <col min="9995" max="9995" width="8.09765625" style="155" bestFit="1" customWidth="1"/>
    <col min="9996" max="9997" width="5.296875" style="155" customWidth="1"/>
    <col min="9998" max="9998" width="12.59765625" style="155" customWidth="1"/>
    <col min="9999" max="9999" width="3.3984375" style="155" customWidth="1"/>
    <col min="10000" max="10243" width="9" style="155"/>
    <col min="10244" max="10244" width="2.296875" style="155" customWidth="1"/>
    <col min="10245" max="10245" width="4.59765625" style="155" bestFit="1" customWidth="1"/>
    <col min="10246" max="10246" width="10" style="155" customWidth="1"/>
    <col min="10247" max="10247" width="24.3984375" style="155" customWidth="1"/>
    <col min="10248" max="10248" width="6" style="155" bestFit="1" customWidth="1"/>
    <col min="10249" max="10249" width="9.3984375" style="155" bestFit="1" customWidth="1"/>
    <col min="10250" max="10250" width="1.69921875" style="155" customWidth="1"/>
    <col min="10251" max="10251" width="8.09765625" style="155" bestFit="1" customWidth="1"/>
    <col min="10252" max="10253" width="5.296875" style="155" customWidth="1"/>
    <col min="10254" max="10254" width="12.59765625" style="155" customWidth="1"/>
    <col min="10255" max="10255" width="3.3984375" style="155" customWidth="1"/>
    <col min="10256" max="10499" width="9" style="155"/>
    <col min="10500" max="10500" width="2.296875" style="155" customWidth="1"/>
    <col min="10501" max="10501" width="4.59765625" style="155" bestFit="1" customWidth="1"/>
    <col min="10502" max="10502" width="10" style="155" customWidth="1"/>
    <col min="10503" max="10503" width="24.3984375" style="155" customWidth="1"/>
    <col min="10504" max="10504" width="6" style="155" bestFit="1" customWidth="1"/>
    <col min="10505" max="10505" width="9.3984375" style="155" bestFit="1" customWidth="1"/>
    <col min="10506" max="10506" width="1.69921875" style="155" customWidth="1"/>
    <col min="10507" max="10507" width="8.09765625" style="155" bestFit="1" customWidth="1"/>
    <col min="10508" max="10509" width="5.296875" style="155" customWidth="1"/>
    <col min="10510" max="10510" width="12.59765625" style="155" customWidth="1"/>
    <col min="10511" max="10511" width="3.3984375" style="155" customWidth="1"/>
    <col min="10512" max="10755" width="9" style="155"/>
    <col min="10756" max="10756" width="2.296875" style="155" customWidth="1"/>
    <col min="10757" max="10757" width="4.59765625" style="155" bestFit="1" customWidth="1"/>
    <col min="10758" max="10758" width="10" style="155" customWidth="1"/>
    <col min="10759" max="10759" width="24.3984375" style="155" customWidth="1"/>
    <col min="10760" max="10760" width="6" style="155" bestFit="1" customWidth="1"/>
    <col min="10761" max="10761" width="9.3984375" style="155" bestFit="1" customWidth="1"/>
    <col min="10762" max="10762" width="1.69921875" style="155" customWidth="1"/>
    <col min="10763" max="10763" width="8.09765625" style="155" bestFit="1" customWidth="1"/>
    <col min="10764" max="10765" width="5.296875" style="155" customWidth="1"/>
    <col min="10766" max="10766" width="12.59765625" style="155" customWidth="1"/>
    <col min="10767" max="10767" width="3.3984375" style="155" customWidth="1"/>
    <col min="10768" max="11011" width="9" style="155"/>
    <col min="11012" max="11012" width="2.296875" style="155" customWidth="1"/>
    <col min="11013" max="11013" width="4.59765625" style="155" bestFit="1" customWidth="1"/>
    <col min="11014" max="11014" width="10" style="155" customWidth="1"/>
    <col min="11015" max="11015" width="24.3984375" style="155" customWidth="1"/>
    <col min="11016" max="11016" width="6" style="155" bestFit="1" customWidth="1"/>
    <col min="11017" max="11017" width="9.3984375" style="155" bestFit="1" customWidth="1"/>
    <col min="11018" max="11018" width="1.69921875" style="155" customWidth="1"/>
    <col min="11019" max="11019" width="8.09765625" style="155" bestFit="1" customWidth="1"/>
    <col min="11020" max="11021" width="5.296875" style="155" customWidth="1"/>
    <col min="11022" max="11022" width="12.59765625" style="155" customWidth="1"/>
    <col min="11023" max="11023" width="3.3984375" style="155" customWidth="1"/>
    <col min="11024" max="11267" width="9" style="155"/>
    <col min="11268" max="11268" width="2.296875" style="155" customWidth="1"/>
    <col min="11269" max="11269" width="4.59765625" style="155" bestFit="1" customWidth="1"/>
    <col min="11270" max="11270" width="10" style="155" customWidth="1"/>
    <col min="11271" max="11271" width="24.3984375" style="155" customWidth="1"/>
    <col min="11272" max="11272" width="6" style="155" bestFit="1" customWidth="1"/>
    <col min="11273" max="11273" width="9.3984375" style="155" bestFit="1" customWidth="1"/>
    <col min="11274" max="11274" width="1.69921875" style="155" customWidth="1"/>
    <col min="11275" max="11275" width="8.09765625" style="155" bestFit="1" customWidth="1"/>
    <col min="11276" max="11277" width="5.296875" style="155" customWidth="1"/>
    <col min="11278" max="11278" width="12.59765625" style="155" customWidth="1"/>
    <col min="11279" max="11279" width="3.3984375" style="155" customWidth="1"/>
    <col min="11280" max="11523" width="9" style="155"/>
    <col min="11524" max="11524" width="2.296875" style="155" customWidth="1"/>
    <col min="11525" max="11525" width="4.59765625" style="155" bestFit="1" customWidth="1"/>
    <col min="11526" max="11526" width="10" style="155" customWidth="1"/>
    <col min="11527" max="11527" width="24.3984375" style="155" customWidth="1"/>
    <col min="11528" max="11528" width="6" style="155" bestFit="1" customWidth="1"/>
    <col min="11529" max="11529" width="9.3984375" style="155" bestFit="1" customWidth="1"/>
    <col min="11530" max="11530" width="1.69921875" style="155" customWidth="1"/>
    <col min="11531" max="11531" width="8.09765625" style="155" bestFit="1" customWidth="1"/>
    <col min="11532" max="11533" width="5.296875" style="155" customWidth="1"/>
    <col min="11534" max="11534" width="12.59765625" style="155" customWidth="1"/>
    <col min="11535" max="11535" width="3.3984375" style="155" customWidth="1"/>
    <col min="11536" max="11779" width="9" style="155"/>
    <col min="11780" max="11780" width="2.296875" style="155" customWidth="1"/>
    <col min="11781" max="11781" width="4.59765625" style="155" bestFit="1" customWidth="1"/>
    <col min="11782" max="11782" width="10" style="155" customWidth="1"/>
    <col min="11783" max="11783" width="24.3984375" style="155" customWidth="1"/>
    <col min="11784" max="11784" width="6" style="155" bestFit="1" customWidth="1"/>
    <col min="11785" max="11785" width="9.3984375" style="155" bestFit="1" customWidth="1"/>
    <col min="11786" max="11786" width="1.69921875" style="155" customWidth="1"/>
    <col min="11787" max="11787" width="8.09765625" style="155" bestFit="1" customWidth="1"/>
    <col min="11788" max="11789" width="5.296875" style="155" customWidth="1"/>
    <col min="11790" max="11790" width="12.59765625" style="155" customWidth="1"/>
    <col min="11791" max="11791" width="3.3984375" style="155" customWidth="1"/>
    <col min="11792" max="12035" width="9" style="155"/>
    <col min="12036" max="12036" width="2.296875" style="155" customWidth="1"/>
    <col min="12037" max="12037" width="4.59765625" style="155" bestFit="1" customWidth="1"/>
    <col min="12038" max="12038" width="10" style="155" customWidth="1"/>
    <col min="12039" max="12039" width="24.3984375" style="155" customWidth="1"/>
    <col min="12040" max="12040" width="6" style="155" bestFit="1" customWidth="1"/>
    <col min="12041" max="12041" width="9.3984375" style="155" bestFit="1" customWidth="1"/>
    <col min="12042" max="12042" width="1.69921875" style="155" customWidth="1"/>
    <col min="12043" max="12043" width="8.09765625" style="155" bestFit="1" customWidth="1"/>
    <col min="12044" max="12045" width="5.296875" style="155" customWidth="1"/>
    <col min="12046" max="12046" width="12.59765625" style="155" customWidth="1"/>
    <col min="12047" max="12047" width="3.3984375" style="155" customWidth="1"/>
    <col min="12048" max="12291" width="9" style="155"/>
    <col min="12292" max="12292" width="2.296875" style="155" customWidth="1"/>
    <col min="12293" max="12293" width="4.59765625" style="155" bestFit="1" customWidth="1"/>
    <col min="12294" max="12294" width="10" style="155" customWidth="1"/>
    <col min="12295" max="12295" width="24.3984375" style="155" customWidth="1"/>
    <col min="12296" max="12296" width="6" style="155" bestFit="1" customWidth="1"/>
    <col min="12297" max="12297" width="9.3984375" style="155" bestFit="1" customWidth="1"/>
    <col min="12298" max="12298" width="1.69921875" style="155" customWidth="1"/>
    <col min="12299" max="12299" width="8.09765625" style="155" bestFit="1" customWidth="1"/>
    <col min="12300" max="12301" width="5.296875" style="155" customWidth="1"/>
    <col min="12302" max="12302" width="12.59765625" style="155" customWidth="1"/>
    <col min="12303" max="12303" width="3.3984375" style="155" customWidth="1"/>
    <col min="12304" max="12547" width="9" style="155"/>
    <col min="12548" max="12548" width="2.296875" style="155" customWidth="1"/>
    <col min="12549" max="12549" width="4.59765625" style="155" bestFit="1" customWidth="1"/>
    <col min="12550" max="12550" width="10" style="155" customWidth="1"/>
    <col min="12551" max="12551" width="24.3984375" style="155" customWidth="1"/>
    <col min="12552" max="12552" width="6" style="155" bestFit="1" customWidth="1"/>
    <col min="12553" max="12553" width="9.3984375" style="155" bestFit="1" customWidth="1"/>
    <col min="12554" max="12554" width="1.69921875" style="155" customWidth="1"/>
    <col min="12555" max="12555" width="8.09765625" style="155" bestFit="1" customWidth="1"/>
    <col min="12556" max="12557" width="5.296875" style="155" customWidth="1"/>
    <col min="12558" max="12558" width="12.59765625" style="155" customWidth="1"/>
    <col min="12559" max="12559" width="3.3984375" style="155" customWidth="1"/>
    <col min="12560" max="12803" width="9" style="155"/>
    <col min="12804" max="12804" width="2.296875" style="155" customWidth="1"/>
    <col min="12805" max="12805" width="4.59765625" style="155" bestFit="1" customWidth="1"/>
    <col min="12806" max="12806" width="10" style="155" customWidth="1"/>
    <col min="12807" max="12807" width="24.3984375" style="155" customWidth="1"/>
    <col min="12808" max="12808" width="6" style="155" bestFit="1" customWidth="1"/>
    <col min="12809" max="12809" width="9.3984375" style="155" bestFit="1" customWidth="1"/>
    <col min="12810" max="12810" width="1.69921875" style="155" customWidth="1"/>
    <col min="12811" max="12811" width="8.09765625" style="155" bestFit="1" customWidth="1"/>
    <col min="12812" max="12813" width="5.296875" style="155" customWidth="1"/>
    <col min="12814" max="12814" width="12.59765625" style="155" customWidth="1"/>
    <col min="12815" max="12815" width="3.3984375" style="155" customWidth="1"/>
    <col min="12816" max="13059" width="9" style="155"/>
    <col min="13060" max="13060" width="2.296875" style="155" customWidth="1"/>
    <col min="13061" max="13061" width="4.59765625" style="155" bestFit="1" customWidth="1"/>
    <col min="13062" max="13062" width="10" style="155" customWidth="1"/>
    <col min="13063" max="13063" width="24.3984375" style="155" customWidth="1"/>
    <col min="13064" max="13064" width="6" style="155" bestFit="1" customWidth="1"/>
    <col min="13065" max="13065" width="9.3984375" style="155" bestFit="1" customWidth="1"/>
    <col min="13066" max="13066" width="1.69921875" style="155" customWidth="1"/>
    <col min="13067" max="13067" width="8.09765625" style="155" bestFit="1" customWidth="1"/>
    <col min="13068" max="13069" width="5.296875" style="155" customWidth="1"/>
    <col min="13070" max="13070" width="12.59765625" style="155" customWidth="1"/>
    <col min="13071" max="13071" width="3.3984375" style="155" customWidth="1"/>
    <col min="13072" max="13315" width="9" style="155"/>
    <col min="13316" max="13316" width="2.296875" style="155" customWidth="1"/>
    <col min="13317" max="13317" width="4.59765625" style="155" bestFit="1" customWidth="1"/>
    <col min="13318" max="13318" width="10" style="155" customWidth="1"/>
    <col min="13319" max="13319" width="24.3984375" style="155" customWidth="1"/>
    <col min="13320" max="13320" width="6" style="155" bestFit="1" customWidth="1"/>
    <col min="13321" max="13321" width="9.3984375" style="155" bestFit="1" customWidth="1"/>
    <col min="13322" max="13322" width="1.69921875" style="155" customWidth="1"/>
    <col min="13323" max="13323" width="8.09765625" style="155" bestFit="1" customWidth="1"/>
    <col min="13324" max="13325" width="5.296875" style="155" customWidth="1"/>
    <col min="13326" max="13326" width="12.59765625" style="155" customWidth="1"/>
    <col min="13327" max="13327" width="3.3984375" style="155" customWidth="1"/>
    <col min="13328" max="13571" width="9" style="155"/>
    <col min="13572" max="13572" width="2.296875" style="155" customWidth="1"/>
    <col min="13573" max="13573" width="4.59765625" style="155" bestFit="1" customWidth="1"/>
    <col min="13574" max="13574" width="10" style="155" customWidth="1"/>
    <col min="13575" max="13575" width="24.3984375" style="155" customWidth="1"/>
    <col min="13576" max="13576" width="6" style="155" bestFit="1" customWidth="1"/>
    <col min="13577" max="13577" width="9.3984375" style="155" bestFit="1" customWidth="1"/>
    <col min="13578" max="13578" width="1.69921875" style="155" customWidth="1"/>
    <col min="13579" max="13579" width="8.09765625" style="155" bestFit="1" customWidth="1"/>
    <col min="13580" max="13581" width="5.296875" style="155" customWidth="1"/>
    <col min="13582" max="13582" width="12.59765625" style="155" customWidth="1"/>
    <col min="13583" max="13583" width="3.3984375" style="155" customWidth="1"/>
    <col min="13584" max="13827" width="9" style="155"/>
    <col min="13828" max="13828" width="2.296875" style="155" customWidth="1"/>
    <col min="13829" max="13829" width="4.59765625" style="155" bestFit="1" customWidth="1"/>
    <col min="13830" max="13830" width="10" style="155" customWidth="1"/>
    <col min="13831" max="13831" width="24.3984375" style="155" customWidth="1"/>
    <col min="13832" max="13832" width="6" style="155" bestFit="1" customWidth="1"/>
    <col min="13833" max="13833" width="9.3984375" style="155" bestFit="1" customWidth="1"/>
    <col min="13834" max="13834" width="1.69921875" style="155" customWidth="1"/>
    <col min="13835" max="13835" width="8.09765625" style="155" bestFit="1" customWidth="1"/>
    <col min="13836" max="13837" width="5.296875" style="155" customWidth="1"/>
    <col min="13838" max="13838" width="12.59765625" style="155" customWidth="1"/>
    <col min="13839" max="13839" width="3.3984375" style="155" customWidth="1"/>
    <col min="13840" max="14083" width="9" style="155"/>
    <col min="14084" max="14084" width="2.296875" style="155" customWidth="1"/>
    <col min="14085" max="14085" width="4.59765625" style="155" bestFit="1" customWidth="1"/>
    <col min="14086" max="14086" width="10" style="155" customWidth="1"/>
    <col min="14087" max="14087" width="24.3984375" style="155" customWidth="1"/>
    <col min="14088" max="14088" width="6" style="155" bestFit="1" customWidth="1"/>
    <col min="14089" max="14089" width="9.3984375" style="155" bestFit="1" customWidth="1"/>
    <col min="14090" max="14090" width="1.69921875" style="155" customWidth="1"/>
    <col min="14091" max="14091" width="8.09765625" style="155" bestFit="1" customWidth="1"/>
    <col min="14092" max="14093" width="5.296875" style="155" customWidth="1"/>
    <col min="14094" max="14094" width="12.59765625" style="155" customWidth="1"/>
    <col min="14095" max="14095" width="3.3984375" style="155" customWidth="1"/>
    <col min="14096" max="14339" width="9" style="155"/>
    <col min="14340" max="14340" width="2.296875" style="155" customWidth="1"/>
    <col min="14341" max="14341" width="4.59765625" style="155" bestFit="1" customWidth="1"/>
    <col min="14342" max="14342" width="10" style="155" customWidth="1"/>
    <col min="14343" max="14343" width="24.3984375" style="155" customWidth="1"/>
    <col min="14344" max="14344" width="6" style="155" bestFit="1" customWidth="1"/>
    <col min="14345" max="14345" width="9.3984375" style="155" bestFit="1" customWidth="1"/>
    <col min="14346" max="14346" width="1.69921875" style="155" customWidth="1"/>
    <col min="14347" max="14347" width="8.09765625" style="155" bestFit="1" customWidth="1"/>
    <col min="14348" max="14349" width="5.296875" style="155" customWidth="1"/>
    <col min="14350" max="14350" width="12.59765625" style="155" customWidth="1"/>
    <col min="14351" max="14351" width="3.3984375" style="155" customWidth="1"/>
    <col min="14352" max="14595" width="9" style="155"/>
    <col min="14596" max="14596" width="2.296875" style="155" customWidth="1"/>
    <col min="14597" max="14597" width="4.59765625" style="155" bestFit="1" customWidth="1"/>
    <col min="14598" max="14598" width="10" style="155" customWidth="1"/>
    <col min="14599" max="14599" width="24.3984375" style="155" customWidth="1"/>
    <col min="14600" max="14600" width="6" style="155" bestFit="1" customWidth="1"/>
    <col min="14601" max="14601" width="9.3984375" style="155" bestFit="1" customWidth="1"/>
    <col min="14602" max="14602" width="1.69921875" style="155" customWidth="1"/>
    <col min="14603" max="14603" width="8.09765625" style="155" bestFit="1" customWidth="1"/>
    <col min="14604" max="14605" width="5.296875" style="155" customWidth="1"/>
    <col min="14606" max="14606" width="12.59765625" style="155" customWidth="1"/>
    <col min="14607" max="14607" width="3.3984375" style="155" customWidth="1"/>
    <col min="14608" max="14851" width="9" style="155"/>
    <col min="14852" max="14852" width="2.296875" style="155" customWidth="1"/>
    <col min="14853" max="14853" width="4.59765625" style="155" bestFit="1" customWidth="1"/>
    <col min="14854" max="14854" width="10" style="155" customWidth="1"/>
    <col min="14855" max="14855" width="24.3984375" style="155" customWidth="1"/>
    <col min="14856" max="14856" width="6" style="155" bestFit="1" customWidth="1"/>
    <col min="14857" max="14857" width="9.3984375" style="155" bestFit="1" customWidth="1"/>
    <col min="14858" max="14858" width="1.69921875" style="155" customWidth="1"/>
    <col min="14859" max="14859" width="8.09765625" style="155" bestFit="1" customWidth="1"/>
    <col min="14860" max="14861" width="5.296875" style="155" customWidth="1"/>
    <col min="14862" max="14862" width="12.59765625" style="155" customWidth="1"/>
    <col min="14863" max="14863" width="3.3984375" style="155" customWidth="1"/>
    <col min="14864" max="15107" width="9" style="155"/>
    <col min="15108" max="15108" width="2.296875" style="155" customWidth="1"/>
    <col min="15109" max="15109" width="4.59765625" style="155" bestFit="1" customWidth="1"/>
    <col min="15110" max="15110" width="10" style="155" customWidth="1"/>
    <col min="15111" max="15111" width="24.3984375" style="155" customWidth="1"/>
    <col min="15112" max="15112" width="6" style="155" bestFit="1" customWidth="1"/>
    <col min="15113" max="15113" width="9.3984375" style="155" bestFit="1" customWidth="1"/>
    <col min="15114" max="15114" width="1.69921875" style="155" customWidth="1"/>
    <col min="15115" max="15115" width="8.09765625" style="155" bestFit="1" customWidth="1"/>
    <col min="15116" max="15117" width="5.296875" style="155" customWidth="1"/>
    <col min="15118" max="15118" width="12.59765625" style="155" customWidth="1"/>
    <col min="15119" max="15119" width="3.3984375" style="155" customWidth="1"/>
    <col min="15120" max="15363" width="9" style="155"/>
    <col min="15364" max="15364" width="2.296875" style="155" customWidth="1"/>
    <col min="15365" max="15365" width="4.59765625" style="155" bestFit="1" customWidth="1"/>
    <col min="15366" max="15366" width="10" style="155" customWidth="1"/>
    <col min="15367" max="15367" width="24.3984375" style="155" customWidth="1"/>
    <col min="15368" max="15368" width="6" style="155" bestFit="1" customWidth="1"/>
    <col min="15369" max="15369" width="9.3984375" style="155" bestFit="1" customWidth="1"/>
    <col min="15370" max="15370" width="1.69921875" style="155" customWidth="1"/>
    <col min="15371" max="15371" width="8.09765625" style="155" bestFit="1" customWidth="1"/>
    <col min="15372" max="15373" width="5.296875" style="155" customWidth="1"/>
    <col min="15374" max="15374" width="12.59765625" style="155" customWidth="1"/>
    <col min="15375" max="15375" width="3.3984375" style="155" customWidth="1"/>
    <col min="15376" max="15619" width="9" style="155"/>
    <col min="15620" max="15620" width="2.296875" style="155" customWidth="1"/>
    <col min="15621" max="15621" width="4.59765625" style="155" bestFit="1" customWidth="1"/>
    <col min="15622" max="15622" width="10" style="155" customWidth="1"/>
    <col min="15623" max="15623" width="24.3984375" style="155" customWidth="1"/>
    <col min="15624" max="15624" width="6" style="155" bestFit="1" customWidth="1"/>
    <col min="15625" max="15625" width="9.3984375" style="155" bestFit="1" customWidth="1"/>
    <col min="15626" max="15626" width="1.69921875" style="155" customWidth="1"/>
    <col min="15627" max="15627" width="8.09765625" style="155" bestFit="1" customWidth="1"/>
    <col min="15628" max="15629" width="5.296875" style="155" customWidth="1"/>
    <col min="15630" max="15630" width="12.59765625" style="155" customWidth="1"/>
    <col min="15631" max="15631" width="3.3984375" style="155" customWidth="1"/>
    <col min="15632" max="15875" width="9" style="155"/>
    <col min="15876" max="15876" width="2.296875" style="155" customWidth="1"/>
    <col min="15877" max="15877" width="4.59765625" style="155" bestFit="1" customWidth="1"/>
    <col min="15878" max="15878" width="10" style="155" customWidth="1"/>
    <col min="15879" max="15879" width="24.3984375" style="155" customWidth="1"/>
    <col min="15880" max="15880" width="6" style="155" bestFit="1" customWidth="1"/>
    <col min="15881" max="15881" width="9.3984375" style="155" bestFit="1" customWidth="1"/>
    <col min="15882" max="15882" width="1.69921875" style="155" customWidth="1"/>
    <col min="15883" max="15883" width="8.09765625" style="155" bestFit="1" customWidth="1"/>
    <col min="15884" max="15885" width="5.296875" style="155" customWidth="1"/>
    <col min="15886" max="15886" width="12.59765625" style="155" customWidth="1"/>
    <col min="15887" max="15887" width="3.3984375" style="155" customWidth="1"/>
    <col min="15888" max="16131" width="9" style="155"/>
    <col min="16132" max="16132" width="2.296875" style="155" customWidth="1"/>
    <col min="16133" max="16133" width="4.59765625" style="155" bestFit="1" customWidth="1"/>
    <col min="16134" max="16134" width="10" style="155" customWidth="1"/>
    <col min="16135" max="16135" width="24.3984375" style="155" customWidth="1"/>
    <col min="16136" max="16136" width="6" style="155" bestFit="1" customWidth="1"/>
    <col min="16137" max="16137" width="9.3984375" style="155" bestFit="1" customWidth="1"/>
    <col min="16138" max="16138" width="1.69921875" style="155" customWidth="1"/>
    <col min="16139" max="16139" width="8.09765625" style="155" bestFit="1" customWidth="1"/>
    <col min="16140" max="16141" width="5.296875" style="155" customWidth="1"/>
    <col min="16142" max="16142" width="12.59765625" style="155" customWidth="1"/>
    <col min="16143" max="16143" width="3.3984375" style="155" customWidth="1"/>
    <col min="16144" max="16384" width="9" style="155"/>
  </cols>
  <sheetData>
    <row r="1" spans="1:91" s="154" customFormat="1" ht="27" x14ac:dyDescent="0.25">
      <c r="A1" s="87"/>
      <c r="B1" s="82"/>
      <c r="C1" s="82"/>
      <c r="D1" s="82"/>
      <c r="E1" s="82" t="s">
        <v>57</v>
      </c>
      <c r="F1" s="82"/>
      <c r="G1" s="82"/>
      <c r="H1" s="82"/>
      <c r="I1" s="82" t="str">
        <f>กรอกข้อมูล!C4</f>
        <v>ภาษาไทย</v>
      </c>
      <c r="J1" s="82"/>
      <c r="K1" s="82"/>
      <c r="L1" s="82"/>
      <c r="M1" s="82"/>
      <c r="N1" s="82"/>
      <c r="O1" s="82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</row>
    <row r="2" spans="1:91" s="154" customFormat="1" ht="27" x14ac:dyDescent="0.25">
      <c r="A2" s="87"/>
      <c r="B2" s="82"/>
      <c r="C2" s="82"/>
      <c r="D2" s="82" t="s">
        <v>765</v>
      </c>
      <c r="E2" s="82"/>
      <c r="F2" s="82"/>
      <c r="G2" s="82" t="str">
        <f>กรอกข้อมูล!J6</f>
        <v>3/6</v>
      </c>
      <c r="H2" s="82" t="s">
        <v>60</v>
      </c>
      <c r="I2" s="82"/>
      <c r="J2" s="110">
        <f>กรอกข้อมูล!C7</f>
        <v>1</v>
      </c>
      <c r="K2" s="82" t="s">
        <v>61</v>
      </c>
      <c r="L2" s="82"/>
      <c r="M2" s="82">
        <f>กรอกข้อมูล!C8</f>
        <v>2565</v>
      </c>
      <c r="N2" s="82"/>
      <c r="O2" s="82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</row>
    <row r="3" spans="1:91" s="154" customFormat="1" ht="20.25" customHeight="1" x14ac:dyDescent="0.25">
      <c r="A3" s="87"/>
      <c r="B3" s="82"/>
      <c r="C3" s="82" t="s">
        <v>67</v>
      </c>
      <c r="D3" s="82" t="str">
        <f>กรอกข้อมูล!C9</f>
        <v>ABCD</v>
      </c>
      <c r="E3" s="82"/>
      <c r="F3" s="82"/>
      <c r="G3" s="82"/>
      <c r="H3" s="82" t="s">
        <v>58</v>
      </c>
      <c r="I3" s="82"/>
      <c r="J3" s="82" t="str">
        <f>กรอกข้อมูล!C10</f>
        <v>a12345</v>
      </c>
      <c r="K3" s="82" t="s">
        <v>59</v>
      </c>
      <c r="L3" s="82"/>
      <c r="M3" s="82" t="str">
        <f>กรอกข้อมูล!C11</f>
        <v>1 หน่วยกิต</v>
      </c>
      <c r="N3" s="82"/>
      <c r="O3" s="82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</row>
    <row r="4" spans="1:91" s="154" customFormat="1" ht="20.25" customHeight="1" x14ac:dyDescent="0.25">
      <c r="A4" s="87"/>
      <c r="B4" s="163" t="s">
        <v>817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10"/>
      <c r="P4" s="83" t="s">
        <v>94</v>
      </c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</row>
    <row r="5" spans="1:91" ht="16.5" customHeight="1" x14ac:dyDescent="0.25">
      <c r="A5" s="93"/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11"/>
      <c r="P5" s="84" t="s">
        <v>93</v>
      </c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</row>
    <row r="6" spans="1:91" ht="14.25" customHeight="1" x14ac:dyDescent="0.25">
      <c r="A6" s="93"/>
      <c r="B6" s="160" t="s">
        <v>0</v>
      </c>
      <c r="C6" s="161" t="s">
        <v>1</v>
      </c>
      <c r="D6" s="171" t="s">
        <v>5</v>
      </c>
      <c r="E6" s="172"/>
      <c r="F6" s="172"/>
      <c r="G6" s="175" t="s">
        <v>6</v>
      </c>
      <c r="H6" s="161" t="s">
        <v>7</v>
      </c>
      <c r="I6" s="177"/>
      <c r="J6" s="178"/>
      <c r="K6" s="177"/>
      <c r="L6" s="178"/>
      <c r="M6" s="93"/>
      <c r="N6" s="93"/>
      <c r="O6" s="93"/>
      <c r="P6" s="84" t="s">
        <v>95</v>
      </c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</row>
    <row r="7" spans="1:91" ht="15" customHeight="1" x14ac:dyDescent="0.25">
      <c r="A7" s="93"/>
      <c r="B7" s="160"/>
      <c r="C7" s="162"/>
      <c r="D7" s="173"/>
      <c r="E7" s="174"/>
      <c r="F7" s="174"/>
      <c r="G7" s="176"/>
      <c r="H7" s="162"/>
      <c r="I7" s="177"/>
      <c r="J7" s="178"/>
      <c r="K7" s="177"/>
      <c r="L7" s="178"/>
      <c r="M7" s="93"/>
      <c r="N7" s="93"/>
      <c r="O7" s="93"/>
      <c r="P7" s="85" t="s">
        <v>188</v>
      </c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</row>
    <row r="8" spans="1:91" ht="18" customHeight="1" x14ac:dyDescent="0.25">
      <c r="A8" s="93"/>
      <c r="B8" s="114">
        <v>1</v>
      </c>
      <c r="C8" s="71" t="s">
        <v>429</v>
      </c>
      <c r="D8" s="72" t="s">
        <v>2</v>
      </c>
      <c r="E8" s="73" t="s">
        <v>430</v>
      </c>
      <c r="F8" s="74" t="s">
        <v>431</v>
      </c>
      <c r="G8" s="38"/>
      <c r="H8" s="25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17"/>
      <c r="J8" s="80"/>
      <c r="K8" s="17"/>
      <c r="L8" s="80"/>
      <c r="M8" s="93"/>
      <c r="N8" s="93"/>
      <c r="O8" s="93"/>
      <c r="P8" s="94"/>
      <c r="Q8" s="100" t="str">
        <f t="shared" ref="Q8:Q52" si="0">IF(LEFT(D8,7)="เด็กชาย","ชาย",IF(LEFT(D8,8)="เด็กหญิง","หญิง",IF(LEFT(D8,3)="นาย","ชาย",IF(LEFT(D8,6)="นางสาว","หญิง"))))</f>
        <v>ชาย</v>
      </c>
      <c r="R8" s="97"/>
      <c r="S8" s="144" t="s">
        <v>92</v>
      </c>
      <c r="T8" s="144">
        <v>4</v>
      </c>
      <c r="U8" s="144">
        <v>3.5</v>
      </c>
      <c r="V8" s="144">
        <v>3</v>
      </c>
      <c r="W8" s="144">
        <v>2.5</v>
      </c>
      <c r="X8" s="144">
        <v>2</v>
      </c>
      <c r="Y8" s="144">
        <v>1.5</v>
      </c>
      <c r="Z8" s="144">
        <v>1</v>
      </c>
      <c r="AA8" s="144">
        <v>0</v>
      </c>
      <c r="AB8" s="144" t="s">
        <v>12</v>
      </c>
      <c r="AC8" s="144" t="s">
        <v>17</v>
      </c>
      <c r="AD8" s="97" t="s">
        <v>16</v>
      </c>
      <c r="AE8" s="100" t="s">
        <v>21</v>
      </c>
      <c r="AF8" s="145">
        <f>SUMIF(H8:H53,"4",G8:G53)+SUMIF(H8:H53,"3.5",G8:G53)+SUMIF(H8:H53,"3",G8:G53)+SUMIF(H8:H53,"2.5",G8:G53)+SUMIF(H8:H53,"2",G8:G53)+SUMIF(H8:H53,"1.5",G8:G53)+SUMIF(H8:H53,"1",G8:G53)+SUMIF(H8:H53,"0",G8:G53)</f>
        <v>0</v>
      </c>
      <c r="AG8" s="93"/>
      <c r="AH8" s="93"/>
      <c r="AI8" s="93"/>
      <c r="AJ8" s="93"/>
      <c r="AK8" s="93"/>
      <c r="AL8" s="93"/>
      <c r="AM8" s="93"/>
      <c r="AN8" s="93"/>
      <c r="AO8" s="93"/>
      <c r="AP8" s="93"/>
    </row>
    <row r="9" spans="1:91" ht="18" customHeight="1" x14ac:dyDescent="0.25">
      <c r="A9" s="93"/>
      <c r="B9" s="114">
        <v>2</v>
      </c>
      <c r="C9" s="71" t="s">
        <v>432</v>
      </c>
      <c r="D9" s="72" t="s">
        <v>2</v>
      </c>
      <c r="E9" s="73" t="s">
        <v>433</v>
      </c>
      <c r="F9" s="74" t="s">
        <v>434</v>
      </c>
      <c r="G9" s="38"/>
      <c r="H9" s="25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17"/>
      <c r="J9" s="78" t="s">
        <v>19</v>
      </c>
      <c r="K9" s="26"/>
      <c r="L9" s="26">
        <f>K10+K11</f>
        <v>0</v>
      </c>
      <c r="M9" s="81" t="s">
        <v>20</v>
      </c>
      <c r="N9" s="93"/>
      <c r="O9" s="93"/>
      <c r="P9" s="94"/>
      <c r="Q9" s="100" t="str">
        <f t="shared" si="0"/>
        <v>ชาย</v>
      </c>
      <c r="R9" s="97" t="s">
        <v>8</v>
      </c>
      <c r="S9" s="97">
        <f>SUM(K16:K23)</f>
        <v>0</v>
      </c>
      <c r="T9" s="97">
        <f>COUNTIFS($Q$8:$Q$59,"ชาย",$H$8:$H$59,4)</f>
        <v>0</v>
      </c>
      <c r="U9" s="97">
        <f>COUNTIFS($Q$8:$Q$59,"ชาย",$H$8:$H$59,3.5)</f>
        <v>0</v>
      </c>
      <c r="V9" s="97">
        <f>COUNTIFS($Q$8:$Q$59,"ชาย",$H$8:$H$59,3)</f>
        <v>0</v>
      </c>
      <c r="W9" s="97">
        <f>COUNTIFS($Q$8:$Q$59,"ชาย",$H$8:$H$59,2.5)</f>
        <v>0</v>
      </c>
      <c r="X9" s="97">
        <f>COUNTIFS($Q$8:$Q$59,"ชาย",$H$8:$H$59,2)</f>
        <v>0</v>
      </c>
      <c r="Y9" s="97">
        <f>COUNTIFS($Q$8:$Q$59,"ชาย",$H$8:$H$59,1.5)</f>
        <v>0</v>
      </c>
      <c r="Z9" s="97">
        <f>COUNTIFS($Q$8:$Q$59,"ชาย",$H$8:$H$59,1)</f>
        <v>0</v>
      </c>
      <c r="AA9" s="97">
        <f>COUNTIFS($Q$8:$Q$59,"ชาย",$H$8:$H$59,0)</f>
        <v>0</v>
      </c>
      <c r="AB9" s="97">
        <f>COUNTIFS($Q$8:$Q$59,"ชาย",$H$8:$H$59,"ร")</f>
        <v>0</v>
      </c>
      <c r="AC9" s="97">
        <f>COUNTIFS($Q$8:$Q$59,"ชาย",$H$8:$H$59,"มส")</f>
        <v>0</v>
      </c>
      <c r="AD9" s="97">
        <f>SUM(T9:AB9)</f>
        <v>0</v>
      </c>
      <c r="AE9" s="100" t="s">
        <v>22</v>
      </c>
      <c r="AF9" s="146" t="e">
        <f>AF8/S11</f>
        <v>#DIV/0!</v>
      </c>
      <c r="AG9" s="93"/>
      <c r="AH9" s="93"/>
      <c r="AI9" s="93"/>
      <c r="AJ9" s="93"/>
      <c r="AK9" s="93"/>
      <c r="AL9" s="93"/>
      <c r="AM9" s="93"/>
      <c r="AN9" s="93"/>
      <c r="AO9" s="93"/>
      <c r="AP9" s="93"/>
    </row>
    <row r="10" spans="1:91" ht="18" customHeight="1" x14ac:dyDescent="0.25">
      <c r="A10" s="93"/>
      <c r="B10" s="114">
        <v>3</v>
      </c>
      <c r="C10" s="71" t="s">
        <v>435</v>
      </c>
      <c r="D10" s="72" t="s">
        <v>2</v>
      </c>
      <c r="E10" s="73" t="s">
        <v>436</v>
      </c>
      <c r="F10" s="74" t="s">
        <v>437</v>
      </c>
      <c r="G10" s="38"/>
      <c r="H10" s="25" t="str">
        <f t="shared" si="1"/>
        <v/>
      </c>
      <c r="I10" s="17"/>
      <c r="J10" s="79" t="s">
        <v>8</v>
      </c>
      <c r="K10" s="26">
        <f>AD9+X26</f>
        <v>0</v>
      </c>
      <c r="L10" s="78" t="s">
        <v>20</v>
      </c>
      <c r="M10" s="95"/>
      <c r="N10" s="93"/>
      <c r="O10" s="93"/>
      <c r="P10" s="94"/>
      <c r="Q10" s="100" t="str">
        <f t="shared" si="0"/>
        <v>ชาย</v>
      </c>
      <c r="R10" s="97" t="s">
        <v>9</v>
      </c>
      <c r="S10" s="97">
        <f>SUM(L16:L23)</f>
        <v>0</v>
      </c>
      <c r="T10" s="97">
        <f>COUNTIFS($Q$8:$Q$59,"หญิง",$H$8:$H$59,4)</f>
        <v>0</v>
      </c>
      <c r="U10" s="97">
        <f>COUNTIFS($Q$8:$Q$59,"หญิง",$H$8:$H$59,3.5)</f>
        <v>0</v>
      </c>
      <c r="V10" s="97">
        <f>COUNTIFS($Q$8:$Q$59,"หญิง",$H$8:$H$59,3)</f>
        <v>0</v>
      </c>
      <c r="W10" s="97">
        <f>COUNTIFS($Q$8:$Q$59,"หญิง",$H$8:$H$59,2.5)</f>
        <v>0</v>
      </c>
      <c r="X10" s="97">
        <f>COUNTIFS($Q$8:$Q$59,"หญิง",$H$8:$H$59,2)</f>
        <v>0</v>
      </c>
      <c r="Y10" s="97">
        <f>COUNTIFS($Q$8:$Q$59,"หญิง",$H$8:$H$59,1.5)</f>
        <v>0</v>
      </c>
      <c r="Z10" s="97">
        <f>COUNTIFS($Q$8:$Q$59,"หญิง",$H$8:$H$59,1)</f>
        <v>0</v>
      </c>
      <c r="AA10" s="97">
        <f>COUNTIFS($Q$8:$Q$59,"หญิง",$H$8:$H$59,0)</f>
        <v>0</v>
      </c>
      <c r="AB10" s="97">
        <f>COUNTIFS($Q$8:$Q$59,"หญิง",$H$8:$H$59,"ร")</f>
        <v>0</v>
      </c>
      <c r="AC10" s="97">
        <f>COUNTIFS($Q$8:$Q$59,"หญิง",$H$8:$H$59,"มส")</f>
        <v>0</v>
      </c>
      <c r="AD10" s="97">
        <f>SUM(T10:AC10)</f>
        <v>0</v>
      </c>
      <c r="AE10" s="100" t="s">
        <v>23</v>
      </c>
      <c r="AF10" s="146" t="e">
        <f>((T11*T8)+(U11*U8)+(V11*V8)+(W11*W8)+(X11*X8)+(Y11*Y8)+(Z11*Z8)+(AA8*AA11))/AF11</f>
        <v>#DIV/0!</v>
      </c>
      <c r="AG10" s="93"/>
      <c r="AH10" s="93"/>
      <c r="AI10" s="93"/>
      <c r="AJ10" s="93"/>
      <c r="AK10" s="93"/>
      <c r="AL10" s="93"/>
      <c r="AM10" s="93"/>
      <c r="AN10" s="93"/>
      <c r="AO10" s="93"/>
      <c r="AP10" s="93"/>
    </row>
    <row r="11" spans="1:91" ht="18" customHeight="1" x14ac:dyDescent="0.25">
      <c r="A11" s="93"/>
      <c r="B11" s="114">
        <v>4</v>
      </c>
      <c r="C11" s="71" t="s">
        <v>440</v>
      </c>
      <c r="D11" s="72" t="s">
        <v>2</v>
      </c>
      <c r="E11" s="73" t="s">
        <v>441</v>
      </c>
      <c r="F11" s="74" t="s">
        <v>442</v>
      </c>
      <c r="G11" s="38"/>
      <c r="H11" s="25" t="str">
        <f t="shared" si="1"/>
        <v/>
      </c>
      <c r="I11" s="17"/>
      <c r="J11" s="79" t="s">
        <v>9</v>
      </c>
      <c r="K11" s="26">
        <f>AD10+X27</f>
        <v>0</v>
      </c>
      <c r="L11" s="78" t="s">
        <v>20</v>
      </c>
      <c r="M11" s="95"/>
      <c r="N11" s="93"/>
      <c r="O11" s="93"/>
      <c r="P11" s="94"/>
      <c r="Q11" s="100" t="str">
        <f t="shared" si="0"/>
        <v>ชาย</v>
      </c>
      <c r="R11" s="97" t="s">
        <v>16</v>
      </c>
      <c r="S11" s="97">
        <f>SUM(S9:S10)</f>
        <v>0</v>
      </c>
      <c r="T11" s="97">
        <f>SUM(T9:T10)</f>
        <v>0</v>
      </c>
      <c r="U11" s="97">
        <f>SUM(U9:U10)</f>
        <v>0</v>
      </c>
      <c r="V11" s="97">
        <f t="shared" ref="V11:Z11" si="2">SUM(V9:V10)</f>
        <v>0</v>
      </c>
      <c r="W11" s="97">
        <f t="shared" si="2"/>
        <v>0</v>
      </c>
      <c r="X11" s="97">
        <f t="shared" si="2"/>
        <v>0</v>
      </c>
      <c r="Y11" s="97">
        <f t="shared" si="2"/>
        <v>0</v>
      </c>
      <c r="Z11" s="97">
        <f t="shared" si="2"/>
        <v>0</v>
      </c>
      <c r="AA11" s="97">
        <f>SUM(AA9:AA10)</f>
        <v>0</v>
      </c>
      <c r="AB11" s="97">
        <f>SUM(AB9:AB10)</f>
        <v>0</v>
      </c>
      <c r="AC11" s="97">
        <f>SUM(AC9:AC10)</f>
        <v>0</v>
      </c>
      <c r="AD11" s="97">
        <f>SUM(T11:AB11)</f>
        <v>0</v>
      </c>
      <c r="AE11" s="100" t="s">
        <v>140</v>
      </c>
      <c r="AF11" s="93">
        <f>SUM(T11:AA11)</f>
        <v>0</v>
      </c>
      <c r="AG11" s="93"/>
      <c r="AH11" s="93"/>
      <c r="AI11" s="93"/>
      <c r="AJ11" s="93"/>
      <c r="AK11" s="93"/>
      <c r="AL11" s="93"/>
      <c r="AM11" s="93"/>
      <c r="AN11" s="93"/>
      <c r="AO11" s="93"/>
      <c r="AP11" s="93"/>
    </row>
    <row r="12" spans="1:91" ht="18" customHeight="1" x14ac:dyDescent="0.25">
      <c r="A12" s="93"/>
      <c r="B12" s="114">
        <v>5</v>
      </c>
      <c r="C12" s="71" t="s">
        <v>443</v>
      </c>
      <c r="D12" s="72" t="s">
        <v>2</v>
      </c>
      <c r="E12" s="73" t="s">
        <v>444</v>
      </c>
      <c r="F12" s="74" t="s">
        <v>445</v>
      </c>
      <c r="G12" s="38"/>
      <c r="H12" s="25" t="str">
        <f t="shared" si="1"/>
        <v/>
      </c>
      <c r="I12" s="17"/>
      <c r="J12" s="78" t="s">
        <v>18</v>
      </c>
      <c r="K12" s="17"/>
      <c r="L12" s="80"/>
      <c r="M12" s="93"/>
      <c r="N12" s="93"/>
      <c r="O12" s="93"/>
      <c r="P12" s="94"/>
      <c r="Q12" s="100" t="str">
        <f t="shared" si="0"/>
        <v>ชาย</v>
      </c>
      <c r="R12" s="97"/>
      <c r="S12" s="97" t="s">
        <v>83</v>
      </c>
      <c r="T12" s="150" t="e">
        <v>#DIV/0!</v>
      </c>
      <c r="U12" s="150" t="e">
        <v>#DIV/0!</v>
      </c>
      <c r="V12" s="150" t="e">
        <v>#DIV/0!</v>
      </c>
      <c r="W12" s="150" t="e">
        <v>#DIV/0!</v>
      </c>
      <c r="X12" s="150" t="e">
        <v>#DIV/0!</v>
      </c>
      <c r="Y12" s="150" t="e">
        <v>#DIV/0!</v>
      </c>
      <c r="Z12" s="150" t="e">
        <v>#DIV/0!</v>
      </c>
      <c r="AA12" s="150" t="e">
        <v>#DIV/0!</v>
      </c>
      <c r="AB12" s="150" t="e">
        <v>#DIV/0!</v>
      </c>
      <c r="AC12" s="150" t="e">
        <v>#DIV/0!</v>
      </c>
      <c r="AD12" s="97" t="e">
        <f>SUM(T12:AB12)</f>
        <v>#DIV/0!</v>
      </c>
      <c r="AE12" s="100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</row>
    <row r="13" spans="1:91" ht="18" customHeight="1" x14ac:dyDescent="0.25">
      <c r="A13" s="93"/>
      <c r="B13" s="114">
        <v>6</v>
      </c>
      <c r="C13" s="71" t="s">
        <v>446</v>
      </c>
      <c r="D13" s="72" t="s">
        <v>2</v>
      </c>
      <c r="E13" s="73" t="s">
        <v>447</v>
      </c>
      <c r="F13" s="74" t="s">
        <v>448</v>
      </c>
      <c r="G13" s="38"/>
      <c r="H13" s="25" t="str">
        <f t="shared" si="1"/>
        <v/>
      </c>
      <c r="I13" s="17"/>
      <c r="J13" s="80"/>
      <c r="K13" s="17"/>
      <c r="L13" s="80"/>
      <c r="M13" s="93"/>
      <c r="N13" s="93"/>
      <c r="O13" s="93"/>
      <c r="P13" s="94"/>
      <c r="Q13" s="100" t="str">
        <f t="shared" si="0"/>
        <v>ชาย</v>
      </c>
      <c r="R13" s="100"/>
      <c r="S13" s="100"/>
      <c r="T13" s="235" t="s">
        <v>80</v>
      </c>
      <c r="U13" s="235"/>
      <c r="V13" s="235"/>
      <c r="W13" s="236" t="s">
        <v>81</v>
      </c>
      <c r="X13" s="236"/>
      <c r="Y13" s="236"/>
      <c r="Z13" s="212" t="s">
        <v>82</v>
      </c>
      <c r="AA13" s="212"/>
      <c r="AB13" s="212"/>
      <c r="AC13" s="212"/>
      <c r="AD13" s="100"/>
      <c r="AE13" s="100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</row>
    <row r="14" spans="1:91" ht="18" customHeight="1" x14ac:dyDescent="0.25">
      <c r="A14" s="93"/>
      <c r="B14" s="114">
        <v>7</v>
      </c>
      <c r="C14" s="71" t="s">
        <v>449</v>
      </c>
      <c r="D14" s="72" t="s">
        <v>2</v>
      </c>
      <c r="E14" s="73" t="s">
        <v>450</v>
      </c>
      <c r="F14" s="74" t="s">
        <v>451</v>
      </c>
      <c r="G14" s="38"/>
      <c r="H14" s="25" t="str">
        <f t="shared" si="1"/>
        <v/>
      </c>
      <c r="I14" s="17"/>
      <c r="J14" s="179" t="s">
        <v>7</v>
      </c>
      <c r="K14" s="179" t="s">
        <v>8</v>
      </c>
      <c r="L14" s="181" t="s">
        <v>9</v>
      </c>
      <c r="M14" s="107" t="s">
        <v>10</v>
      </c>
      <c r="N14" s="95"/>
      <c r="O14" s="95"/>
      <c r="P14" s="94"/>
      <c r="Q14" s="100" t="str">
        <f t="shared" si="0"/>
        <v>ชาย</v>
      </c>
      <c r="R14" s="100"/>
      <c r="S14" s="97" t="s">
        <v>20</v>
      </c>
      <c r="T14" s="241">
        <f>T11+U11+V11</f>
        <v>0</v>
      </c>
      <c r="U14" s="242"/>
      <c r="V14" s="242"/>
      <c r="W14" s="243">
        <f>W11+X11+Y11</f>
        <v>0</v>
      </c>
      <c r="X14" s="244"/>
      <c r="Y14" s="244"/>
      <c r="Z14" s="245">
        <f>Z11+AA11+AB11+AC11</f>
        <v>0</v>
      </c>
      <c r="AA14" s="245"/>
      <c r="AB14" s="245"/>
      <c r="AC14" s="245"/>
      <c r="AD14" s="100"/>
      <c r="AE14" s="100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</row>
    <row r="15" spans="1:91" ht="18" customHeight="1" x14ac:dyDescent="0.25">
      <c r="A15" s="93"/>
      <c r="B15" s="114">
        <v>8</v>
      </c>
      <c r="C15" s="71" t="s">
        <v>456</v>
      </c>
      <c r="D15" s="72" t="s">
        <v>2</v>
      </c>
      <c r="E15" s="73" t="s">
        <v>457</v>
      </c>
      <c r="F15" s="74" t="s">
        <v>458</v>
      </c>
      <c r="G15" s="38"/>
      <c r="H15" s="25" t="str">
        <f t="shared" si="1"/>
        <v/>
      </c>
      <c r="I15" s="17"/>
      <c r="J15" s="180"/>
      <c r="K15" s="180"/>
      <c r="L15" s="182"/>
      <c r="M15" s="108" t="s">
        <v>11</v>
      </c>
      <c r="N15" s="95"/>
      <c r="O15" s="95"/>
      <c r="P15" s="94"/>
      <c r="Q15" s="100" t="str">
        <f t="shared" si="0"/>
        <v>ชาย</v>
      </c>
      <c r="R15" s="100"/>
      <c r="S15" s="97" t="s">
        <v>83</v>
      </c>
      <c r="T15" s="246" t="e">
        <f>T12+U12+V12</f>
        <v>#DIV/0!</v>
      </c>
      <c r="U15" s="235"/>
      <c r="V15" s="235"/>
      <c r="W15" s="247" t="e">
        <f>W12+X12+Y12</f>
        <v>#DIV/0!</v>
      </c>
      <c r="X15" s="236"/>
      <c r="Y15" s="236"/>
      <c r="Z15" s="248" t="e">
        <f>Z12+AA12+AB12+AC12</f>
        <v>#DIV/0!</v>
      </c>
      <c r="AA15" s="212"/>
      <c r="AB15" s="212"/>
      <c r="AC15" s="212"/>
      <c r="AD15" s="156"/>
      <c r="AE15" s="100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</row>
    <row r="16" spans="1:91" ht="18" customHeight="1" x14ac:dyDescent="0.25">
      <c r="A16" s="93"/>
      <c r="B16" s="114">
        <v>9</v>
      </c>
      <c r="C16" s="71" t="s">
        <v>463</v>
      </c>
      <c r="D16" s="72" t="s">
        <v>2</v>
      </c>
      <c r="E16" s="73" t="s">
        <v>464</v>
      </c>
      <c r="F16" s="74" t="s">
        <v>465</v>
      </c>
      <c r="G16" s="38"/>
      <c r="H16" s="25" t="str">
        <f t="shared" si="1"/>
        <v/>
      </c>
      <c r="I16" s="17"/>
      <c r="J16" s="96">
        <v>4</v>
      </c>
      <c r="K16" s="114">
        <f>T9</f>
        <v>0</v>
      </c>
      <c r="L16" s="97">
        <f>T10</f>
        <v>0</v>
      </c>
      <c r="M16" s="165">
        <f>L18+L17+L16+K16+K17+K18</f>
        <v>0</v>
      </c>
      <c r="N16" s="93"/>
      <c r="O16" s="93"/>
      <c r="P16" s="94"/>
      <c r="Q16" s="100" t="str">
        <f t="shared" si="0"/>
        <v>ชาย</v>
      </c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</row>
    <row r="17" spans="1:42" ht="18" customHeight="1" x14ac:dyDescent="0.25">
      <c r="A17" s="93"/>
      <c r="B17" s="114">
        <v>10</v>
      </c>
      <c r="C17" s="71" t="s">
        <v>468</v>
      </c>
      <c r="D17" s="72" t="s">
        <v>2</v>
      </c>
      <c r="E17" s="73" t="s">
        <v>469</v>
      </c>
      <c r="F17" s="74" t="s">
        <v>470</v>
      </c>
      <c r="G17" s="38"/>
      <c r="H17" s="25" t="str">
        <f t="shared" si="1"/>
        <v/>
      </c>
      <c r="I17" s="17"/>
      <c r="J17" s="96">
        <v>3.5</v>
      </c>
      <c r="K17" s="114">
        <f>U9</f>
        <v>0</v>
      </c>
      <c r="L17" s="97">
        <f>U10</f>
        <v>0</v>
      </c>
      <c r="M17" s="166"/>
      <c r="N17" s="93"/>
      <c r="O17" s="93"/>
      <c r="P17" s="94"/>
      <c r="Q17" s="100" t="str">
        <f t="shared" si="0"/>
        <v>ชาย</v>
      </c>
      <c r="R17" s="100"/>
      <c r="S17" s="175" t="s">
        <v>84</v>
      </c>
      <c r="T17" s="175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</row>
    <row r="18" spans="1:42" ht="18" customHeight="1" x14ac:dyDescent="0.25">
      <c r="A18" s="93"/>
      <c r="B18" s="114">
        <v>11</v>
      </c>
      <c r="C18" s="71" t="s">
        <v>473</v>
      </c>
      <c r="D18" s="72" t="s">
        <v>2</v>
      </c>
      <c r="E18" s="73" t="s">
        <v>739</v>
      </c>
      <c r="F18" s="74" t="s">
        <v>474</v>
      </c>
      <c r="G18" s="38"/>
      <c r="H18" s="25" t="str">
        <f t="shared" si="1"/>
        <v/>
      </c>
      <c r="I18" s="17"/>
      <c r="J18" s="96">
        <v>3</v>
      </c>
      <c r="K18" s="114">
        <f>V9</f>
        <v>0</v>
      </c>
      <c r="L18" s="97">
        <f>V10</f>
        <v>0</v>
      </c>
      <c r="M18" s="167"/>
      <c r="N18" s="93"/>
      <c r="O18" s="93"/>
      <c r="P18" s="94"/>
      <c r="Q18" s="100" t="str">
        <f t="shared" si="0"/>
        <v>ชาย</v>
      </c>
      <c r="R18" s="100"/>
      <c r="S18" s="226" t="s">
        <v>36</v>
      </c>
      <c r="T18" s="226"/>
      <c r="U18" s="226"/>
      <c r="V18" s="226"/>
      <c r="W18" s="226"/>
      <c r="X18" s="226"/>
      <c r="Y18" s="226"/>
      <c r="Z18" s="226"/>
      <c r="AA18" s="226"/>
      <c r="AB18" s="226"/>
      <c r="AC18" s="226"/>
      <c r="AD18" s="100"/>
      <c r="AE18" s="100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</row>
    <row r="19" spans="1:42" ht="18" customHeight="1" x14ac:dyDescent="0.25">
      <c r="A19" s="93"/>
      <c r="B19" s="114">
        <v>12</v>
      </c>
      <c r="C19" s="71" t="s">
        <v>484</v>
      </c>
      <c r="D19" s="72" t="s">
        <v>2</v>
      </c>
      <c r="E19" s="73" t="s">
        <v>485</v>
      </c>
      <c r="F19" s="74" t="s">
        <v>486</v>
      </c>
      <c r="G19" s="38"/>
      <c r="H19" s="25" t="str">
        <f t="shared" si="1"/>
        <v/>
      </c>
      <c r="I19" s="17"/>
      <c r="J19" s="149">
        <v>2.5</v>
      </c>
      <c r="K19" s="114">
        <f>W9</f>
        <v>0</v>
      </c>
      <c r="L19" s="97">
        <f>W10</f>
        <v>0</v>
      </c>
      <c r="M19" s="165">
        <f>L22+K22+L21+K20+K19+L19+L20+K21</f>
        <v>0</v>
      </c>
      <c r="N19" s="93"/>
      <c r="O19" s="93"/>
      <c r="P19" s="94"/>
      <c r="Q19" s="100" t="str">
        <f t="shared" si="0"/>
        <v>ชาย</v>
      </c>
      <c r="R19" s="100"/>
      <c r="S19" s="97"/>
      <c r="T19" s="97">
        <v>4</v>
      </c>
      <c r="U19" s="97">
        <v>3.5</v>
      </c>
      <c r="V19" s="97">
        <v>3</v>
      </c>
      <c r="W19" s="97">
        <v>2.5</v>
      </c>
      <c r="X19" s="97">
        <v>2</v>
      </c>
      <c r="Y19" s="97">
        <v>1.5</v>
      </c>
      <c r="Z19" s="97">
        <v>1</v>
      </c>
      <c r="AA19" s="97">
        <v>0</v>
      </c>
      <c r="AB19" s="97" t="s">
        <v>12</v>
      </c>
      <c r="AC19" s="97" t="s">
        <v>17</v>
      </c>
      <c r="AD19" s="100"/>
      <c r="AE19" s="100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</row>
    <row r="20" spans="1:42" ht="18" customHeight="1" x14ac:dyDescent="0.25">
      <c r="A20" s="93"/>
      <c r="B20" s="114">
        <v>13</v>
      </c>
      <c r="C20" s="71" t="s">
        <v>487</v>
      </c>
      <c r="D20" s="72" t="s">
        <v>2</v>
      </c>
      <c r="E20" s="73" t="s">
        <v>488</v>
      </c>
      <c r="F20" s="74" t="s">
        <v>489</v>
      </c>
      <c r="G20" s="38"/>
      <c r="H20" s="25" t="str">
        <f t="shared" si="1"/>
        <v/>
      </c>
      <c r="I20" s="17"/>
      <c r="J20" s="149">
        <v>2</v>
      </c>
      <c r="K20" s="114">
        <f>X9</f>
        <v>0</v>
      </c>
      <c r="L20" s="97">
        <f>X10</f>
        <v>0</v>
      </c>
      <c r="M20" s="166"/>
      <c r="N20" s="93"/>
      <c r="O20" s="93"/>
      <c r="P20" s="94"/>
      <c r="Q20" s="100" t="str">
        <f t="shared" si="0"/>
        <v>ชาย</v>
      </c>
      <c r="R20" s="100"/>
      <c r="S20" s="97" t="s">
        <v>85</v>
      </c>
      <c r="T20" s="97">
        <f>T11</f>
        <v>0</v>
      </c>
      <c r="U20" s="97">
        <f t="shared" ref="U20:AC21" si="3">U11</f>
        <v>0</v>
      </c>
      <c r="V20" s="97">
        <f t="shared" si="3"/>
        <v>0</v>
      </c>
      <c r="W20" s="97">
        <f t="shared" si="3"/>
        <v>0</v>
      </c>
      <c r="X20" s="97">
        <f t="shared" si="3"/>
        <v>0</v>
      </c>
      <c r="Y20" s="97">
        <f t="shared" si="3"/>
        <v>0</v>
      </c>
      <c r="Z20" s="97">
        <f t="shared" si="3"/>
        <v>0</v>
      </c>
      <c r="AA20" s="97">
        <f t="shared" si="3"/>
        <v>0</v>
      </c>
      <c r="AB20" s="97">
        <f t="shared" si="3"/>
        <v>0</v>
      </c>
      <c r="AC20" s="97">
        <f t="shared" si="3"/>
        <v>0</v>
      </c>
      <c r="AD20" s="100"/>
      <c r="AE20" s="100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</row>
    <row r="21" spans="1:42" ht="18" customHeight="1" x14ac:dyDescent="0.25">
      <c r="A21" s="93"/>
      <c r="B21" s="114">
        <v>14</v>
      </c>
      <c r="C21" s="71" t="s">
        <v>490</v>
      </c>
      <c r="D21" s="72" t="s">
        <v>2</v>
      </c>
      <c r="E21" s="73" t="s">
        <v>491</v>
      </c>
      <c r="F21" s="74" t="s">
        <v>167</v>
      </c>
      <c r="G21" s="38"/>
      <c r="H21" s="25" t="str">
        <f t="shared" si="1"/>
        <v/>
      </c>
      <c r="I21" s="17"/>
      <c r="J21" s="149">
        <v>1.5</v>
      </c>
      <c r="K21" s="114">
        <f>Y9</f>
        <v>0</v>
      </c>
      <c r="L21" s="97">
        <f>Y10</f>
        <v>0</v>
      </c>
      <c r="M21" s="166"/>
      <c r="N21" s="93"/>
      <c r="O21" s="93"/>
      <c r="P21" s="94"/>
      <c r="Q21" s="100" t="str">
        <f t="shared" si="0"/>
        <v>ชาย</v>
      </c>
      <c r="R21" s="100"/>
      <c r="S21" s="97" t="s">
        <v>83</v>
      </c>
      <c r="T21" s="126" t="e">
        <f>T12</f>
        <v>#DIV/0!</v>
      </c>
      <c r="U21" s="126" t="e">
        <f t="shared" si="3"/>
        <v>#DIV/0!</v>
      </c>
      <c r="V21" s="126" t="e">
        <f t="shared" si="3"/>
        <v>#DIV/0!</v>
      </c>
      <c r="W21" s="126" t="e">
        <f t="shared" si="3"/>
        <v>#DIV/0!</v>
      </c>
      <c r="X21" s="126" t="e">
        <f t="shared" si="3"/>
        <v>#DIV/0!</v>
      </c>
      <c r="Y21" s="126" t="e">
        <f t="shared" si="3"/>
        <v>#DIV/0!</v>
      </c>
      <c r="Z21" s="126" t="e">
        <f t="shared" si="3"/>
        <v>#DIV/0!</v>
      </c>
      <c r="AA21" s="126" t="e">
        <f t="shared" si="3"/>
        <v>#DIV/0!</v>
      </c>
      <c r="AB21" s="126" t="e">
        <f t="shared" si="3"/>
        <v>#DIV/0!</v>
      </c>
      <c r="AC21" s="126" t="e">
        <f t="shared" si="3"/>
        <v>#DIV/0!</v>
      </c>
      <c r="AD21" s="100"/>
      <c r="AE21" s="100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</row>
    <row r="22" spans="1:42" ht="18" customHeight="1" x14ac:dyDescent="0.25">
      <c r="A22" s="93"/>
      <c r="B22" s="114">
        <v>15</v>
      </c>
      <c r="C22" s="71" t="s">
        <v>492</v>
      </c>
      <c r="D22" s="72" t="s">
        <v>2</v>
      </c>
      <c r="E22" s="73" t="s">
        <v>493</v>
      </c>
      <c r="F22" s="74" t="s">
        <v>494</v>
      </c>
      <c r="G22" s="38"/>
      <c r="H22" s="25" t="str">
        <f t="shared" si="1"/>
        <v/>
      </c>
      <c r="I22" s="17"/>
      <c r="J22" s="149">
        <v>1</v>
      </c>
      <c r="K22" s="114">
        <f>Z9</f>
        <v>0</v>
      </c>
      <c r="L22" s="97">
        <f>Z10</f>
        <v>0</v>
      </c>
      <c r="M22" s="167"/>
      <c r="N22" s="93"/>
      <c r="O22" s="93"/>
      <c r="P22" s="94"/>
      <c r="Q22" s="100" t="str">
        <f t="shared" si="0"/>
        <v>ชาย</v>
      </c>
      <c r="R22" s="100"/>
      <c r="S22" s="157" t="s">
        <v>86</v>
      </c>
      <c r="T22" s="249" t="e">
        <f>T15</f>
        <v>#DIV/0!</v>
      </c>
      <c r="U22" s="250"/>
      <c r="V22" s="250"/>
      <c r="W22" s="152"/>
      <c r="X22" s="152"/>
      <c r="Y22" s="152"/>
      <c r="Z22" s="152"/>
      <c r="AA22" s="152"/>
      <c r="AB22" s="152"/>
      <c r="AC22" s="152"/>
      <c r="AD22" s="100"/>
      <c r="AE22" s="100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</row>
    <row r="23" spans="1:42" ht="18" customHeight="1" x14ac:dyDescent="0.25">
      <c r="A23" s="93"/>
      <c r="B23" s="114">
        <v>16</v>
      </c>
      <c r="C23" s="71" t="s">
        <v>498</v>
      </c>
      <c r="D23" s="72" t="s">
        <v>2</v>
      </c>
      <c r="E23" s="73" t="s">
        <v>499</v>
      </c>
      <c r="F23" s="74" t="s">
        <v>500</v>
      </c>
      <c r="G23" s="38"/>
      <c r="H23" s="25" t="str">
        <f t="shared" si="1"/>
        <v/>
      </c>
      <c r="I23" s="17"/>
      <c r="J23" s="149">
        <v>0</v>
      </c>
      <c r="K23" s="114">
        <f>AA9</f>
        <v>0</v>
      </c>
      <c r="L23" s="97">
        <f>AA10</f>
        <v>0</v>
      </c>
      <c r="M23" s="165">
        <f>L25+K24+K23+L23+L24+K25</f>
        <v>0</v>
      </c>
      <c r="N23" s="93"/>
      <c r="O23" s="93"/>
      <c r="P23" s="94"/>
      <c r="Q23" s="100" t="str">
        <f t="shared" si="0"/>
        <v>ชาย</v>
      </c>
      <c r="R23" s="100"/>
      <c r="S23" s="229" t="s">
        <v>34</v>
      </c>
      <c r="T23" s="229"/>
      <c r="U23" s="251" t="e">
        <f>AF10</f>
        <v>#DIV/0!</v>
      </c>
      <c r="V23" s="229"/>
      <c r="W23" s="232" t="s">
        <v>87</v>
      </c>
      <c r="X23" s="233"/>
      <c r="Y23" s="234"/>
      <c r="Z23" s="252" t="e">
        <f>AF9</f>
        <v>#DIV/0!</v>
      </c>
      <c r="AA23" s="253"/>
      <c r="AB23" s="253"/>
      <c r="AC23" s="253"/>
      <c r="AD23" s="100"/>
      <c r="AE23" s="100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</row>
    <row r="24" spans="1:42" ht="18" customHeight="1" x14ac:dyDescent="0.25">
      <c r="A24" s="93"/>
      <c r="B24" s="114">
        <v>17</v>
      </c>
      <c r="C24" s="71" t="s">
        <v>545</v>
      </c>
      <c r="D24" s="72" t="s">
        <v>2</v>
      </c>
      <c r="E24" s="73" t="s">
        <v>166</v>
      </c>
      <c r="F24" s="74" t="s">
        <v>546</v>
      </c>
      <c r="G24" s="38"/>
      <c r="H24" s="25" t="str">
        <f t="shared" si="1"/>
        <v/>
      </c>
      <c r="I24" s="17"/>
      <c r="J24" s="96" t="s">
        <v>12</v>
      </c>
      <c r="K24" s="114">
        <f>AB9</f>
        <v>0</v>
      </c>
      <c r="L24" s="97">
        <f>AB10</f>
        <v>0</v>
      </c>
      <c r="M24" s="166"/>
      <c r="N24" s="93"/>
      <c r="O24" s="93"/>
      <c r="P24" s="94"/>
      <c r="Q24" s="100" t="str">
        <f t="shared" si="0"/>
        <v>ชาย</v>
      </c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</row>
    <row r="25" spans="1:42" ht="18" customHeight="1" x14ac:dyDescent="0.25">
      <c r="A25" s="93"/>
      <c r="B25" s="114">
        <v>18</v>
      </c>
      <c r="C25" s="71" t="s">
        <v>322</v>
      </c>
      <c r="D25" s="72" t="s">
        <v>2</v>
      </c>
      <c r="E25" s="73" t="s">
        <v>740</v>
      </c>
      <c r="F25" s="74" t="s">
        <v>323</v>
      </c>
      <c r="G25" s="38"/>
      <c r="H25" s="25" t="str">
        <f t="shared" si="1"/>
        <v/>
      </c>
      <c r="I25" s="17"/>
      <c r="J25" s="96" t="s">
        <v>13</v>
      </c>
      <c r="K25" s="114">
        <f>AC9</f>
        <v>0</v>
      </c>
      <c r="L25" s="97">
        <f>AC10</f>
        <v>0</v>
      </c>
      <c r="M25" s="167"/>
      <c r="N25" s="93"/>
      <c r="O25" s="93"/>
      <c r="P25" s="94"/>
      <c r="Q25" s="100" t="str">
        <f t="shared" si="0"/>
        <v>ชาย</v>
      </c>
      <c r="R25" s="100"/>
      <c r="S25" s="109" t="s">
        <v>97</v>
      </c>
      <c r="T25" s="109" t="s">
        <v>169</v>
      </c>
      <c r="U25" s="109" t="s">
        <v>83</v>
      </c>
      <c r="V25" s="109" t="s">
        <v>170</v>
      </c>
      <c r="W25" s="109" t="s">
        <v>83</v>
      </c>
      <c r="X25" s="109" t="s">
        <v>16</v>
      </c>
      <c r="Y25" s="100"/>
      <c r="Z25" s="100"/>
      <c r="AA25" s="100"/>
      <c r="AB25" s="100"/>
      <c r="AC25" s="100"/>
      <c r="AD25" s="100"/>
      <c r="AE25" s="100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</row>
    <row r="26" spans="1:42" ht="18" customHeight="1" x14ac:dyDescent="0.25">
      <c r="A26" s="93"/>
      <c r="B26" s="114">
        <v>19</v>
      </c>
      <c r="C26" s="71" t="s">
        <v>741</v>
      </c>
      <c r="D26" s="72" t="s">
        <v>2</v>
      </c>
      <c r="E26" s="73" t="s">
        <v>430</v>
      </c>
      <c r="F26" s="74" t="s">
        <v>742</v>
      </c>
      <c r="G26" s="38"/>
      <c r="H26" s="25" t="str">
        <f t="shared" si="1"/>
        <v/>
      </c>
      <c r="I26" s="17"/>
      <c r="J26" s="96" t="s">
        <v>178</v>
      </c>
      <c r="K26" s="114">
        <f>T26</f>
        <v>0</v>
      </c>
      <c r="L26" s="153">
        <f>T27</f>
        <v>0</v>
      </c>
      <c r="M26" s="114">
        <f>T28</f>
        <v>0</v>
      </c>
      <c r="N26" s="93"/>
      <c r="O26" s="93"/>
      <c r="P26" s="94"/>
      <c r="Q26" s="100" t="str">
        <f t="shared" si="0"/>
        <v>ชาย</v>
      </c>
      <c r="R26" s="100"/>
      <c r="S26" s="114" t="s">
        <v>8</v>
      </c>
      <c r="T26" s="114">
        <f>COUNTIFS($Q$8:$Q$59,"ชาย",$H$8:$H$59,"ผ")</f>
        <v>0</v>
      </c>
      <c r="U26" s="114" t="e">
        <f>(T26*100)/X26</f>
        <v>#DIV/0!</v>
      </c>
      <c r="V26" s="114">
        <f>COUNTIFS($Q$8:$Q$59,"ชาย",$H$8:$H$59,"มผ")</f>
        <v>0</v>
      </c>
      <c r="W26" s="114" t="e">
        <f>(V26*100)/X26</f>
        <v>#DIV/0!</v>
      </c>
      <c r="X26" s="114">
        <f>T26+V26</f>
        <v>0</v>
      </c>
      <c r="Y26" s="100"/>
      <c r="Z26" s="100"/>
      <c r="AA26" s="100"/>
      <c r="AB26" s="100"/>
      <c r="AC26" s="100"/>
      <c r="AD26" s="100"/>
      <c r="AE26" s="100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</row>
    <row r="27" spans="1:42" ht="18" customHeight="1" x14ac:dyDescent="0.25">
      <c r="A27" s="93"/>
      <c r="B27" s="114">
        <v>20</v>
      </c>
      <c r="C27" s="71" t="s">
        <v>743</v>
      </c>
      <c r="D27" s="72" t="s">
        <v>2</v>
      </c>
      <c r="E27" s="73" t="s">
        <v>744</v>
      </c>
      <c r="F27" s="74" t="s">
        <v>745</v>
      </c>
      <c r="G27" s="38"/>
      <c r="H27" s="25" t="str">
        <f t="shared" si="1"/>
        <v/>
      </c>
      <c r="I27" s="17"/>
      <c r="J27" s="96" t="s">
        <v>177</v>
      </c>
      <c r="K27" s="114">
        <f>V26</f>
        <v>0</v>
      </c>
      <c r="L27" s="153">
        <f>V27</f>
        <v>0</v>
      </c>
      <c r="M27" s="114">
        <f>V28</f>
        <v>0</v>
      </c>
      <c r="N27" s="93"/>
      <c r="O27" s="93"/>
      <c r="P27" s="94"/>
      <c r="Q27" s="100" t="str">
        <f t="shared" si="0"/>
        <v>ชาย</v>
      </c>
      <c r="R27" s="100"/>
      <c r="S27" s="114" t="s">
        <v>9</v>
      </c>
      <c r="T27" s="114">
        <f>COUNTIFS($Q$8:$Q$59,"หญิง",$H$8:$H$59,"ผ")</f>
        <v>0</v>
      </c>
      <c r="U27" s="114" t="e">
        <f>(T27*100)/X27</f>
        <v>#DIV/0!</v>
      </c>
      <c r="V27" s="114">
        <f>COUNTIFS($Q$8:$Q$59,"หญิง",$H$8:$H$59,"มผ")</f>
        <v>0</v>
      </c>
      <c r="W27" s="114" t="e">
        <f>(V27*100)/X27</f>
        <v>#DIV/0!</v>
      </c>
      <c r="X27" s="114">
        <f>T27+V27</f>
        <v>0</v>
      </c>
      <c r="Y27" s="100"/>
      <c r="Z27" s="100"/>
      <c r="AA27" s="100"/>
      <c r="AB27" s="100"/>
      <c r="AC27" s="100"/>
      <c r="AD27" s="100"/>
      <c r="AE27" s="100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</row>
    <row r="28" spans="1:42" ht="18" customHeight="1" x14ac:dyDescent="0.25">
      <c r="A28" s="93"/>
      <c r="B28" s="114">
        <v>21</v>
      </c>
      <c r="C28" s="71" t="s">
        <v>746</v>
      </c>
      <c r="D28" s="72" t="s">
        <v>2</v>
      </c>
      <c r="E28" s="73" t="s">
        <v>747</v>
      </c>
      <c r="F28" s="74" t="s">
        <v>748</v>
      </c>
      <c r="G28" s="38"/>
      <c r="H28" s="25" t="str">
        <f t="shared" si="1"/>
        <v/>
      </c>
      <c r="I28" s="17"/>
      <c r="J28" s="80"/>
      <c r="L28" s="80"/>
      <c r="M28" s="93"/>
      <c r="N28" s="93"/>
      <c r="O28" s="93"/>
      <c r="P28" s="94"/>
      <c r="Q28" s="100" t="str">
        <f t="shared" si="0"/>
        <v>ชาย</v>
      </c>
      <c r="R28" s="100"/>
      <c r="S28" s="114" t="s">
        <v>16</v>
      </c>
      <c r="T28" s="114">
        <f>SUM(T26:T27)</f>
        <v>0</v>
      </c>
      <c r="U28" s="114" t="e">
        <f>(T28*100)/X28</f>
        <v>#DIV/0!</v>
      </c>
      <c r="V28" s="114">
        <f>SUM(V26:V27)</f>
        <v>0</v>
      </c>
      <c r="W28" s="114" t="e">
        <f>(V28*100)/X28</f>
        <v>#DIV/0!</v>
      </c>
      <c r="X28" s="114">
        <f>T28+V28</f>
        <v>0</v>
      </c>
      <c r="Y28" s="100"/>
      <c r="Z28" s="100"/>
      <c r="AA28" s="100"/>
      <c r="AB28" s="100"/>
      <c r="AC28" s="100"/>
      <c r="AD28" s="100"/>
      <c r="AE28" s="100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</row>
    <row r="29" spans="1:42" ht="18" customHeight="1" x14ac:dyDescent="0.25">
      <c r="A29" s="93"/>
      <c r="B29" s="114">
        <v>22</v>
      </c>
      <c r="C29" s="71" t="s">
        <v>749</v>
      </c>
      <c r="D29" s="72" t="s">
        <v>2</v>
      </c>
      <c r="E29" s="73" t="s">
        <v>750</v>
      </c>
      <c r="F29" s="74" t="s">
        <v>144</v>
      </c>
      <c r="G29" s="38"/>
      <c r="H29" s="25" t="str">
        <f t="shared" si="1"/>
        <v/>
      </c>
      <c r="I29" s="17"/>
      <c r="J29" s="80"/>
      <c r="K29" s="17"/>
      <c r="L29" s="80"/>
      <c r="M29" s="93"/>
      <c r="N29" s="93"/>
      <c r="O29" s="93"/>
      <c r="P29" s="94"/>
      <c r="Q29" s="100" t="str">
        <f t="shared" si="0"/>
        <v>ชาย</v>
      </c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</row>
    <row r="30" spans="1:42" ht="18" customHeight="1" x14ac:dyDescent="0.25">
      <c r="A30" s="93"/>
      <c r="B30" s="114">
        <v>23</v>
      </c>
      <c r="C30" s="71" t="s">
        <v>751</v>
      </c>
      <c r="D30" s="72" t="s">
        <v>2</v>
      </c>
      <c r="E30" s="73" t="s">
        <v>752</v>
      </c>
      <c r="F30" s="74" t="s">
        <v>753</v>
      </c>
      <c r="G30" s="38"/>
      <c r="H30" s="25" t="str">
        <f t="shared" si="1"/>
        <v/>
      </c>
      <c r="I30" s="17"/>
      <c r="J30" s="80"/>
      <c r="K30" s="34" t="str">
        <f>กรอกข้อมูล!C5</f>
        <v>(นางกัญญาภรณ์  การะเกตุ)</v>
      </c>
      <c r="L30" s="80"/>
      <c r="M30" s="93"/>
      <c r="N30" s="93"/>
      <c r="O30" s="93"/>
      <c r="P30" s="94"/>
      <c r="Q30" s="100" t="str">
        <f t="shared" si="0"/>
        <v>ชาย</v>
      </c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</row>
    <row r="31" spans="1:42" ht="18" customHeight="1" x14ac:dyDescent="0.25">
      <c r="A31" s="93"/>
      <c r="B31" s="114">
        <v>24</v>
      </c>
      <c r="C31" s="71" t="s">
        <v>754</v>
      </c>
      <c r="D31" s="72" t="s">
        <v>2</v>
      </c>
      <c r="E31" s="73" t="s">
        <v>755</v>
      </c>
      <c r="F31" s="74" t="s">
        <v>756</v>
      </c>
      <c r="G31" s="38"/>
      <c r="H31" s="25" t="str">
        <f t="shared" si="1"/>
        <v/>
      </c>
      <c r="I31" s="17"/>
      <c r="J31" s="80"/>
      <c r="K31" s="17"/>
      <c r="L31" s="80"/>
      <c r="M31" s="93"/>
      <c r="N31" s="93"/>
      <c r="O31" s="93"/>
      <c r="P31" s="94"/>
      <c r="Q31" s="100" t="str">
        <f t="shared" si="0"/>
        <v>ชาย</v>
      </c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</row>
    <row r="32" spans="1:42" ht="18" customHeight="1" x14ac:dyDescent="0.25">
      <c r="A32" s="93"/>
      <c r="B32" s="114">
        <v>25</v>
      </c>
      <c r="C32" s="71" t="s">
        <v>757</v>
      </c>
      <c r="D32" s="72" t="s">
        <v>2</v>
      </c>
      <c r="E32" s="73" t="s">
        <v>758</v>
      </c>
      <c r="F32" s="74" t="s">
        <v>759</v>
      </c>
      <c r="G32" s="38"/>
      <c r="H32" s="25" t="str">
        <f t="shared" si="1"/>
        <v/>
      </c>
      <c r="I32" s="17"/>
      <c r="J32" s="80"/>
      <c r="K32" s="17"/>
      <c r="L32" s="80"/>
      <c r="M32" s="93"/>
      <c r="N32" s="93"/>
      <c r="O32" s="93"/>
      <c r="P32" s="94"/>
      <c r="Q32" s="100" t="str">
        <f t="shared" si="0"/>
        <v>ชาย</v>
      </c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</row>
    <row r="33" spans="1:42" ht="18" customHeight="1" x14ac:dyDescent="0.25">
      <c r="A33" s="93"/>
      <c r="B33" s="114">
        <v>26</v>
      </c>
      <c r="C33" s="71"/>
      <c r="D33" s="72"/>
      <c r="E33" s="73"/>
      <c r="F33" s="74"/>
      <c r="G33" s="38"/>
      <c r="H33" s="25" t="str">
        <f t="shared" si="1"/>
        <v/>
      </c>
      <c r="I33" s="17"/>
      <c r="J33" s="80"/>
      <c r="K33" s="17"/>
      <c r="L33" s="80"/>
      <c r="M33" s="93"/>
      <c r="N33" s="93"/>
      <c r="O33" s="93"/>
      <c r="P33" s="94"/>
      <c r="Q33" s="100" t="b">
        <f t="shared" si="0"/>
        <v>0</v>
      </c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</row>
    <row r="34" spans="1:42" ht="18" customHeight="1" x14ac:dyDescent="0.25">
      <c r="A34" s="93"/>
      <c r="B34" s="114">
        <v>27</v>
      </c>
      <c r="C34" s="71"/>
      <c r="D34" s="72"/>
      <c r="E34" s="73"/>
      <c r="F34" s="74"/>
      <c r="G34" s="38"/>
      <c r="H34" s="25" t="str">
        <f t="shared" si="1"/>
        <v/>
      </c>
      <c r="I34" s="80"/>
      <c r="J34" s="80"/>
      <c r="K34" s="80"/>
      <c r="L34" s="80"/>
      <c r="M34" s="93"/>
      <c r="N34" s="93"/>
      <c r="O34" s="93"/>
      <c r="P34" s="94"/>
      <c r="Q34" s="100" t="b">
        <f t="shared" si="0"/>
        <v>0</v>
      </c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</row>
    <row r="35" spans="1:42" ht="18" customHeight="1" x14ac:dyDescent="0.25">
      <c r="A35" s="93"/>
      <c r="B35" s="114">
        <v>28</v>
      </c>
      <c r="C35" s="71"/>
      <c r="D35" s="72"/>
      <c r="E35" s="73"/>
      <c r="F35" s="74"/>
      <c r="G35" s="38"/>
      <c r="H35" s="25" t="str">
        <f t="shared" si="1"/>
        <v/>
      </c>
      <c r="I35" s="80"/>
      <c r="J35" s="80"/>
      <c r="K35" s="80"/>
      <c r="L35" s="80"/>
      <c r="M35" s="93"/>
      <c r="N35" s="93"/>
      <c r="O35" s="93"/>
      <c r="P35" s="94"/>
      <c r="Q35" s="100" t="b">
        <f t="shared" si="0"/>
        <v>0</v>
      </c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</row>
    <row r="36" spans="1:42" ht="18" customHeight="1" x14ac:dyDescent="0.25">
      <c r="A36" s="93"/>
      <c r="B36" s="114">
        <v>29</v>
      </c>
      <c r="C36" s="71"/>
      <c r="D36" s="72"/>
      <c r="E36" s="73"/>
      <c r="F36" s="74"/>
      <c r="G36" s="38"/>
      <c r="H36" s="25" t="str">
        <f t="shared" si="1"/>
        <v/>
      </c>
      <c r="I36" s="80"/>
      <c r="J36" s="80"/>
      <c r="K36" s="80"/>
      <c r="L36" s="80"/>
      <c r="M36" s="93"/>
      <c r="N36" s="93"/>
      <c r="O36" s="93"/>
      <c r="P36" s="94"/>
      <c r="Q36" s="100" t="b">
        <f t="shared" si="0"/>
        <v>0</v>
      </c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</row>
    <row r="37" spans="1:42" ht="18" customHeight="1" x14ac:dyDescent="0.25">
      <c r="A37" s="93"/>
      <c r="B37" s="114">
        <v>30</v>
      </c>
      <c r="C37" s="75"/>
      <c r="D37" s="72"/>
      <c r="E37" s="76"/>
      <c r="F37" s="77"/>
      <c r="G37" s="38"/>
      <c r="H37" s="25" t="str">
        <f t="shared" si="1"/>
        <v/>
      </c>
      <c r="I37" s="80"/>
      <c r="J37" s="80"/>
      <c r="K37" s="80"/>
      <c r="L37" s="80"/>
      <c r="M37" s="93"/>
      <c r="N37" s="93"/>
      <c r="O37" s="93"/>
      <c r="P37" s="94"/>
      <c r="Q37" s="100" t="b">
        <f t="shared" si="0"/>
        <v>0</v>
      </c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</row>
    <row r="38" spans="1:42" ht="18" customHeight="1" x14ac:dyDescent="0.25">
      <c r="A38" s="93"/>
      <c r="B38" s="114">
        <v>31</v>
      </c>
      <c r="C38" s="71"/>
      <c r="D38" s="72"/>
      <c r="E38" s="73"/>
      <c r="F38" s="74"/>
      <c r="G38" s="38"/>
      <c r="H38" s="25" t="str">
        <f t="shared" si="1"/>
        <v/>
      </c>
      <c r="I38" s="93"/>
      <c r="J38" s="93"/>
      <c r="K38" s="93"/>
      <c r="L38" s="93"/>
      <c r="M38" s="93"/>
      <c r="N38" s="93"/>
      <c r="O38" s="93"/>
      <c r="P38" s="94"/>
      <c r="Q38" s="100" t="b">
        <f t="shared" si="0"/>
        <v>0</v>
      </c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</row>
    <row r="39" spans="1:42" ht="18" customHeight="1" x14ac:dyDescent="0.25">
      <c r="A39" s="93"/>
      <c r="B39" s="114">
        <v>32</v>
      </c>
      <c r="C39" s="75"/>
      <c r="D39" s="72"/>
      <c r="E39" s="76"/>
      <c r="F39" s="77"/>
      <c r="G39" s="38"/>
      <c r="H39" s="25" t="str">
        <f t="shared" si="1"/>
        <v/>
      </c>
      <c r="I39" s="93"/>
      <c r="J39" s="93"/>
      <c r="K39" s="93"/>
      <c r="L39" s="93"/>
      <c r="M39" s="93"/>
      <c r="N39" s="93"/>
      <c r="O39" s="93"/>
      <c r="P39" s="94"/>
      <c r="Q39" s="100" t="b">
        <f t="shared" si="0"/>
        <v>0</v>
      </c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</row>
    <row r="40" spans="1:42" ht="16.5" customHeight="1" x14ac:dyDescent="0.25">
      <c r="A40" s="93"/>
      <c r="B40" s="114">
        <v>33</v>
      </c>
      <c r="C40" s="71"/>
      <c r="D40" s="72"/>
      <c r="E40" s="73"/>
      <c r="F40" s="74"/>
      <c r="G40" s="38"/>
      <c r="H40" s="25" t="str">
        <f t="shared" si="1"/>
        <v/>
      </c>
      <c r="I40" s="93"/>
      <c r="J40" s="93"/>
      <c r="K40" s="93"/>
      <c r="L40" s="93"/>
      <c r="M40" s="93"/>
      <c r="N40" s="93"/>
      <c r="O40" s="93"/>
      <c r="P40" s="94"/>
      <c r="Q40" s="100" t="b">
        <f t="shared" si="0"/>
        <v>0</v>
      </c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</row>
    <row r="41" spans="1:42" ht="16.5" customHeight="1" x14ac:dyDescent="0.25">
      <c r="A41" s="93"/>
      <c r="B41" s="114">
        <v>34</v>
      </c>
      <c r="C41" s="75"/>
      <c r="D41" s="72"/>
      <c r="E41" s="76"/>
      <c r="F41" s="77"/>
      <c r="G41" s="38"/>
      <c r="H41" s="25" t="str">
        <f t="shared" si="1"/>
        <v/>
      </c>
      <c r="I41" s="93"/>
      <c r="J41" s="93"/>
      <c r="K41" s="93"/>
      <c r="L41" s="93"/>
      <c r="M41" s="93"/>
      <c r="N41" s="93"/>
      <c r="O41" s="93"/>
      <c r="P41" s="94"/>
      <c r="Q41" s="100" t="b">
        <f t="shared" si="0"/>
        <v>0</v>
      </c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</row>
    <row r="42" spans="1:42" ht="16.5" customHeight="1" x14ac:dyDescent="0.25">
      <c r="A42" s="93"/>
      <c r="B42" s="114">
        <v>35</v>
      </c>
      <c r="C42" s="71"/>
      <c r="D42" s="72"/>
      <c r="E42" s="73"/>
      <c r="F42" s="74"/>
      <c r="G42" s="38"/>
      <c r="H42" s="25" t="str">
        <f t="shared" si="1"/>
        <v/>
      </c>
      <c r="I42" s="93"/>
      <c r="J42" s="93"/>
      <c r="K42" s="93"/>
      <c r="L42" s="93"/>
      <c r="M42" s="93"/>
      <c r="N42" s="93"/>
      <c r="O42" s="93"/>
      <c r="P42" s="94"/>
      <c r="Q42" s="100" t="b">
        <f t="shared" si="0"/>
        <v>0</v>
      </c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</row>
    <row r="43" spans="1:42" ht="16.5" customHeight="1" x14ac:dyDescent="0.25">
      <c r="A43" s="93"/>
      <c r="B43" s="114">
        <v>36</v>
      </c>
      <c r="C43" s="75"/>
      <c r="D43" s="72"/>
      <c r="E43" s="76"/>
      <c r="F43" s="77"/>
      <c r="G43" s="38"/>
      <c r="H43" s="25" t="str">
        <f t="shared" si="1"/>
        <v/>
      </c>
      <c r="I43" s="93"/>
      <c r="J43" s="93"/>
      <c r="K43" s="93"/>
      <c r="L43" s="93"/>
      <c r="M43" s="93"/>
      <c r="N43" s="93"/>
      <c r="O43" s="93"/>
      <c r="P43" s="94"/>
      <c r="Q43" s="100" t="b">
        <f t="shared" si="0"/>
        <v>0</v>
      </c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</row>
    <row r="44" spans="1:42" ht="16.5" customHeight="1" x14ac:dyDescent="0.25">
      <c r="A44" s="93"/>
      <c r="B44" s="114">
        <v>37</v>
      </c>
      <c r="C44" s="71"/>
      <c r="D44" s="72"/>
      <c r="E44" s="73"/>
      <c r="F44" s="74"/>
      <c r="G44" s="38"/>
      <c r="H44" s="25" t="str">
        <f t="shared" si="1"/>
        <v/>
      </c>
      <c r="I44" s="93"/>
      <c r="J44" s="93"/>
      <c r="K44" s="93"/>
      <c r="L44" s="93"/>
      <c r="M44" s="93"/>
      <c r="N44" s="93"/>
      <c r="O44" s="93"/>
      <c r="P44" s="94"/>
      <c r="Q44" s="100" t="b">
        <f t="shared" si="0"/>
        <v>0</v>
      </c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</row>
    <row r="45" spans="1:42" ht="16.5" customHeight="1" x14ac:dyDescent="0.25">
      <c r="A45" s="93"/>
      <c r="B45" s="114">
        <v>38</v>
      </c>
      <c r="C45" s="75"/>
      <c r="D45" s="72"/>
      <c r="E45" s="76"/>
      <c r="F45" s="77"/>
      <c r="G45" s="38"/>
      <c r="H45" s="25" t="str">
        <f t="shared" si="1"/>
        <v/>
      </c>
      <c r="I45" s="93"/>
      <c r="J45" s="93"/>
      <c r="K45" s="93"/>
      <c r="L45" s="93"/>
      <c r="M45" s="93"/>
      <c r="N45" s="93"/>
      <c r="O45" s="93"/>
      <c r="P45" s="94"/>
      <c r="Q45" s="100" t="b">
        <f t="shared" si="0"/>
        <v>0</v>
      </c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</row>
    <row r="46" spans="1:42" ht="16.5" customHeight="1" x14ac:dyDescent="0.25">
      <c r="A46" s="93"/>
      <c r="B46" s="114">
        <v>39</v>
      </c>
      <c r="C46" s="75"/>
      <c r="D46" s="72"/>
      <c r="E46" s="76"/>
      <c r="F46" s="77"/>
      <c r="G46" s="38"/>
      <c r="H46" s="25" t="str">
        <f t="shared" si="1"/>
        <v/>
      </c>
      <c r="I46" s="93"/>
      <c r="J46" s="93"/>
      <c r="K46" s="93"/>
      <c r="L46" s="93"/>
      <c r="M46" s="93"/>
      <c r="N46" s="93"/>
      <c r="O46" s="93"/>
      <c r="P46" s="94"/>
      <c r="Q46" s="100" t="b">
        <f t="shared" si="0"/>
        <v>0</v>
      </c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</row>
    <row r="47" spans="1:42" ht="16.5" customHeight="1" x14ac:dyDescent="0.25">
      <c r="A47" s="93"/>
      <c r="B47" s="114">
        <v>40</v>
      </c>
      <c r="C47" s="75"/>
      <c r="D47" s="72"/>
      <c r="E47" s="76"/>
      <c r="F47" s="77"/>
      <c r="G47" s="38"/>
      <c r="H47" s="25" t="str">
        <f t="shared" si="1"/>
        <v/>
      </c>
      <c r="I47" s="93"/>
      <c r="J47" s="93"/>
      <c r="K47" s="93"/>
      <c r="L47" s="93"/>
      <c r="M47" s="93"/>
      <c r="N47" s="93"/>
      <c r="O47" s="93"/>
      <c r="P47" s="94"/>
      <c r="Q47" s="100" t="b">
        <f t="shared" si="0"/>
        <v>0</v>
      </c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</row>
    <row r="48" spans="1:42" ht="16.5" customHeight="1" x14ac:dyDescent="0.25">
      <c r="A48" s="93"/>
      <c r="B48" s="114">
        <v>41</v>
      </c>
      <c r="C48" s="75"/>
      <c r="D48" s="72"/>
      <c r="E48" s="76"/>
      <c r="F48" s="77"/>
      <c r="G48" s="38"/>
      <c r="H48" s="25" t="str">
        <f t="shared" si="1"/>
        <v/>
      </c>
      <c r="I48" s="93"/>
      <c r="J48" s="93"/>
      <c r="K48" s="93"/>
      <c r="L48" s="93"/>
      <c r="M48" s="93"/>
      <c r="N48" s="93"/>
      <c r="O48" s="93"/>
      <c r="P48" s="94"/>
      <c r="Q48" s="100" t="b">
        <f t="shared" si="0"/>
        <v>0</v>
      </c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</row>
    <row r="49" spans="1:42" ht="16.5" customHeight="1" x14ac:dyDescent="0.25">
      <c r="A49" s="93"/>
      <c r="B49" s="114">
        <v>42</v>
      </c>
      <c r="C49" s="75"/>
      <c r="D49" s="72"/>
      <c r="E49" s="76"/>
      <c r="F49" s="77"/>
      <c r="G49" s="38"/>
      <c r="H49" s="25" t="str">
        <f t="shared" si="1"/>
        <v/>
      </c>
      <c r="I49" s="93"/>
      <c r="J49" s="93"/>
      <c r="K49" s="93"/>
      <c r="L49" s="93"/>
      <c r="M49" s="93"/>
      <c r="N49" s="93"/>
      <c r="O49" s="93"/>
      <c r="P49" s="94"/>
      <c r="Q49" s="100" t="b">
        <f t="shared" si="0"/>
        <v>0</v>
      </c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</row>
    <row r="50" spans="1:42" ht="16.5" customHeight="1" x14ac:dyDescent="0.25">
      <c r="A50" s="93"/>
      <c r="B50" s="114">
        <v>43</v>
      </c>
      <c r="C50" s="75"/>
      <c r="D50" s="72"/>
      <c r="E50" s="76"/>
      <c r="F50" s="77"/>
      <c r="G50" s="38"/>
      <c r="H50" s="25" t="str">
        <f t="shared" si="1"/>
        <v/>
      </c>
      <c r="I50" s="93"/>
      <c r="J50" s="93"/>
      <c r="K50" s="93"/>
      <c r="L50" s="93"/>
      <c r="M50" s="93"/>
      <c r="N50" s="93"/>
      <c r="O50" s="93"/>
      <c r="P50" s="94"/>
      <c r="Q50" s="100" t="b">
        <f t="shared" si="0"/>
        <v>0</v>
      </c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</row>
    <row r="51" spans="1:42" ht="16.5" customHeight="1" x14ac:dyDescent="0.25">
      <c r="A51" s="93"/>
      <c r="B51" s="114">
        <v>44</v>
      </c>
      <c r="C51" s="75"/>
      <c r="D51" s="72"/>
      <c r="E51" s="76"/>
      <c r="F51" s="77"/>
      <c r="G51" s="38"/>
      <c r="H51" s="25" t="str">
        <f t="shared" si="1"/>
        <v/>
      </c>
      <c r="I51" s="93"/>
      <c r="J51" s="93"/>
      <c r="K51" s="93"/>
      <c r="L51" s="93"/>
      <c r="M51" s="93"/>
      <c r="N51" s="93"/>
      <c r="O51" s="93"/>
      <c r="P51" s="94"/>
      <c r="Q51" s="100" t="b">
        <f t="shared" si="0"/>
        <v>0</v>
      </c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</row>
    <row r="52" spans="1:42" ht="16.5" customHeight="1" x14ac:dyDescent="0.25">
      <c r="A52" s="93"/>
      <c r="B52" s="114">
        <v>45</v>
      </c>
      <c r="C52" s="75"/>
      <c r="D52" s="72"/>
      <c r="E52" s="76"/>
      <c r="F52" s="77"/>
      <c r="G52" s="38"/>
      <c r="H52" s="25" t="str">
        <f t="shared" si="1"/>
        <v/>
      </c>
      <c r="I52" s="93"/>
      <c r="J52" s="93"/>
      <c r="K52" s="93"/>
      <c r="L52" s="93"/>
      <c r="M52" s="93"/>
      <c r="N52" s="93"/>
      <c r="O52" s="93"/>
      <c r="P52" s="94"/>
      <c r="Q52" s="100" t="b">
        <f t="shared" si="0"/>
        <v>0</v>
      </c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</row>
    <row r="53" spans="1:42" x14ac:dyDescent="0.25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</row>
    <row r="54" spans="1:42" x14ac:dyDescent="0.25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</row>
    <row r="55" spans="1:42" x14ac:dyDescent="0.25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</row>
    <row r="56" spans="1:42" x14ac:dyDescent="0.25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</row>
    <row r="57" spans="1:42" x14ac:dyDescent="0.25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</row>
    <row r="58" spans="1:42" x14ac:dyDescent="0.25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</row>
    <row r="59" spans="1:42" x14ac:dyDescent="0.25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</row>
    <row r="60" spans="1:42" x14ac:dyDescent="0.25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</row>
    <row r="61" spans="1:42" x14ac:dyDescent="0.25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</row>
    <row r="62" spans="1:42" x14ac:dyDescent="0.25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</row>
    <row r="63" spans="1:42" x14ac:dyDescent="0.25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</row>
    <row r="64" spans="1:42" x14ac:dyDescent="0.25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</row>
    <row r="65" spans="1:42" x14ac:dyDescent="0.25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</row>
    <row r="66" spans="1:42" x14ac:dyDescent="0.25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</row>
    <row r="67" spans="1:42" x14ac:dyDescent="0.25">
      <c r="A67" s="93"/>
      <c r="B67" s="93"/>
      <c r="C67" s="93" t="s">
        <v>12</v>
      </c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</row>
    <row r="68" spans="1:42" x14ac:dyDescent="0.25">
      <c r="A68" s="93"/>
      <c r="B68" s="93"/>
      <c r="C68" s="93" t="s">
        <v>17</v>
      </c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</row>
    <row r="69" spans="1:42" x14ac:dyDescent="0.25">
      <c r="A69" s="93"/>
      <c r="B69" s="93"/>
      <c r="C69" s="93" t="s">
        <v>169</v>
      </c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</row>
    <row r="70" spans="1:42" x14ac:dyDescent="0.25">
      <c r="A70" s="93"/>
      <c r="B70" s="93"/>
      <c r="C70" s="93" t="s">
        <v>170</v>
      </c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</row>
    <row r="71" spans="1:42" x14ac:dyDescent="0.25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</row>
    <row r="72" spans="1:42" x14ac:dyDescent="0.25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</row>
    <row r="73" spans="1:42" x14ac:dyDescent="0.25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</row>
    <row r="74" spans="1:42" x14ac:dyDescent="0.25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</row>
    <row r="75" spans="1:42" x14ac:dyDescent="0.25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</row>
    <row r="76" spans="1:42" x14ac:dyDescent="0.25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</row>
    <row r="77" spans="1:42" x14ac:dyDescent="0.25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</row>
    <row r="78" spans="1:42" x14ac:dyDescent="0.25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</row>
    <row r="79" spans="1:42" x14ac:dyDescent="0.25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</row>
    <row r="80" spans="1:42" x14ac:dyDescent="0.25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</row>
    <row r="81" spans="1:42" x14ac:dyDescent="0.25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</row>
    <row r="82" spans="1:42" x14ac:dyDescent="0.25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</row>
    <row r="83" spans="1:42" x14ac:dyDescent="0.25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</row>
    <row r="84" spans="1:42" x14ac:dyDescent="0.25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</row>
    <row r="85" spans="1:42" x14ac:dyDescent="0.25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</row>
    <row r="86" spans="1:42" x14ac:dyDescent="0.25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</row>
    <row r="87" spans="1:42" x14ac:dyDescent="0.25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</row>
    <row r="88" spans="1:42" x14ac:dyDescent="0.25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</row>
    <row r="89" spans="1:42" x14ac:dyDescent="0.25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</row>
    <row r="90" spans="1:42" x14ac:dyDescent="0.25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</row>
    <row r="91" spans="1:42" x14ac:dyDescent="0.25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</row>
    <row r="92" spans="1:42" x14ac:dyDescent="0.25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</row>
    <row r="93" spans="1:42" x14ac:dyDescent="0.25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</row>
    <row r="94" spans="1:42" x14ac:dyDescent="0.25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</row>
    <row r="95" spans="1:42" x14ac:dyDescent="0.25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</row>
    <row r="96" spans="1:42" x14ac:dyDescent="0.25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</row>
    <row r="97" spans="1:17" x14ac:dyDescent="0.25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</row>
    <row r="98" spans="1:17" x14ac:dyDescent="0.25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</row>
    <row r="99" spans="1:17" x14ac:dyDescent="0.25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</row>
    <row r="100" spans="1:17" x14ac:dyDescent="0.25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</row>
    <row r="101" spans="1:17" x14ac:dyDescent="0.25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</row>
    <row r="102" spans="1:17" x14ac:dyDescent="0.25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</row>
    <row r="103" spans="1:17" x14ac:dyDescent="0.25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</row>
    <row r="104" spans="1:17" x14ac:dyDescent="0.25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</row>
    <row r="105" spans="1:17" x14ac:dyDescent="0.25">
      <c r="A105" s="93"/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</row>
    <row r="106" spans="1:17" x14ac:dyDescent="0.25">
      <c r="A106" s="93"/>
      <c r="B106" s="93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</row>
    <row r="107" spans="1:17" x14ac:dyDescent="0.25">
      <c r="A107" s="93"/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</row>
    <row r="108" spans="1:17" x14ac:dyDescent="0.25">
      <c r="A108" s="93"/>
      <c r="B108" s="93"/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</row>
    <row r="109" spans="1:17" x14ac:dyDescent="0.25">
      <c r="A109" s="93"/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</row>
    <row r="110" spans="1:17" x14ac:dyDescent="0.25">
      <c r="A110" s="93"/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</row>
    <row r="111" spans="1:17" x14ac:dyDescent="0.25">
      <c r="A111" s="93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</row>
    <row r="112" spans="1:17" x14ac:dyDescent="0.25">
      <c r="A112" s="93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</row>
    <row r="113" spans="1:17" x14ac:dyDescent="0.25">
      <c r="A113" s="93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</row>
    <row r="114" spans="1:17" x14ac:dyDescent="0.25">
      <c r="A114" s="93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</row>
    <row r="115" spans="1:17" x14ac:dyDescent="0.25">
      <c r="A115" s="93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</row>
    <row r="116" spans="1:17" x14ac:dyDescent="0.25">
      <c r="A116" s="93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</row>
    <row r="117" spans="1:17" x14ac:dyDescent="0.25">
      <c r="A117" s="93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</row>
    <row r="118" spans="1:17" x14ac:dyDescent="0.25">
      <c r="A118" s="93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</row>
    <row r="119" spans="1:17" x14ac:dyDescent="0.25">
      <c r="A119" s="93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</row>
    <row r="120" spans="1:17" x14ac:dyDescent="0.25">
      <c r="A120" s="93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</row>
    <row r="121" spans="1:17" x14ac:dyDescent="0.25">
      <c r="A121" s="93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</row>
    <row r="122" spans="1:17" x14ac:dyDescent="0.25">
      <c r="A122" s="93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</row>
    <row r="123" spans="1:17" x14ac:dyDescent="0.25">
      <c r="A123" s="93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</row>
    <row r="124" spans="1:17" x14ac:dyDescent="0.25">
      <c r="A124" s="93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</row>
    <row r="125" spans="1:17" x14ac:dyDescent="0.25">
      <c r="A125" s="93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</row>
    <row r="126" spans="1:17" x14ac:dyDescent="0.25">
      <c r="A126" s="93"/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</row>
    <row r="127" spans="1:17" x14ac:dyDescent="0.25">
      <c r="A127" s="93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</row>
    <row r="128" spans="1:17" x14ac:dyDescent="0.25">
      <c r="A128" s="93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</row>
    <row r="129" spans="1:17" x14ac:dyDescent="0.25">
      <c r="A129" s="93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</row>
    <row r="130" spans="1:17" x14ac:dyDescent="0.25">
      <c r="A130" s="93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</row>
    <row r="131" spans="1:17" x14ac:dyDescent="0.25">
      <c r="A131" s="93"/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</row>
    <row r="132" spans="1:17" x14ac:dyDescent="0.25">
      <c r="A132" s="93"/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</row>
    <row r="133" spans="1:17" x14ac:dyDescent="0.25">
      <c r="A133" s="93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</row>
    <row r="134" spans="1:17" x14ac:dyDescent="0.25">
      <c r="A134" s="93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</row>
    <row r="135" spans="1:17" x14ac:dyDescent="0.25">
      <c r="A135" s="93"/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</row>
    <row r="136" spans="1:17" x14ac:dyDescent="0.25">
      <c r="A136" s="93"/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</row>
    <row r="137" spans="1:17" x14ac:dyDescent="0.25">
      <c r="A137" s="93"/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</row>
    <row r="138" spans="1:17" x14ac:dyDescent="0.25">
      <c r="A138" s="93"/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</row>
    <row r="139" spans="1:17" x14ac:dyDescent="0.25">
      <c r="A139" s="93"/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</row>
    <row r="140" spans="1:17" x14ac:dyDescent="0.25">
      <c r="A140" s="93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</row>
    <row r="141" spans="1:17" x14ac:dyDescent="0.25">
      <c r="A141" s="93"/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</row>
    <row r="142" spans="1:17" x14ac:dyDescent="0.25">
      <c r="A142" s="93"/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</row>
    <row r="143" spans="1:17" x14ac:dyDescent="0.25">
      <c r="A143" s="93"/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</row>
    <row r="144" spans="1:17" x14ac:dyDescent="0.25">
      <c r="A144" s="93"/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</row>
    <row r="145" spans="1:17" x14ac:dyDescent="0.25">
      <c r="A145" s="93"/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</row>
    <row r="146" spans="1:17" x14ac:dyDescent="0.25">
      <c r="A146" s="93"/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</row>
    <row r="147" spans="1:17" x14ac:dyDescent="0.25">
      <c r="A147" s="93"/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</row>
    <row r="148" spans="1:17" x14ac:dyDescent="0.25">
      <c r="A148" s="93"/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</row>
    <row r="149" spans="1:17" x14ac:dyDescent="0.25">
      <c r="A149" s="93"/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</row>
    <row r="150" spans="1:17" x14ac:dyDescent="0.25">
      <c r="A150" s="93"/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</row>
    <row r="151" spans="1:17" x14ac:dyDescent="0.25">
      <c r="A151" s="93"/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</row>
    <row r="152" spans="1:17" x14ac:dyDescent="0.25">
      <c r="A152" s="93"/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</row>
    <row r="153" spans="1:17" x14ac:dyDescent="0.25">
      <c r="A153" s="93"/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</row>
    <row r="154" spans="1:17" x14ac:dyDescent="0.25">
      <c r="A154" s="93"/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</row>
    <row r="155" spans="1:17" x14ac:dyDescent="0.25">
      <c r="A155" s="93"/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</row>
    <row r="156" spans="1:17" x14ac:dyDescent="0.25">
      <c r="A156" s="93"/>
      <c r="B156" s="93"/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</row>
    <row r="157" spans="1:17" x14ac:dyDescent="0.25">
      <c r="A157" s="93"/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</row>
    <row r="158" spans="1:17" x14ac:dyDescent="0.25">
      <c r="A158" s="93"/>
      <c r="B158" s="93"/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</row>
    <row r="159" spans="1:17" x14ac:dyDescent="0.25">
      <c r="A159" s="93"/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</row>
    <row r="160" spans="1:17" x14ac:dyDescent="0.25">
      <c r="A160" s="93"/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</row>
    <row r="161" spans="1:17" x14ac:dyDescent="0.25">
      <c r="A161" s="93"/>
      <c r="B161" s="93"/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</row>
    <row r="162" spans="1:17" x14ac:dyDescent="0.25">
      <c r="A162" s="93"/>
      <c r="B162" s="93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</row>
    <row r="163" spans="1:17" x14ac:dyDescent="0.25">
      <c r="A163" s="93"/>
      <c r="B163" s="93"/>
      <c r="C163" s="93"/>
      <c r="D163" s="93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</row>
    <row r="164" spans="1:17" x14ac:dyDescent="0.25">
      <c r="A164" s="93"/>
      <c r="B164" s="93"/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</row>
    <row r="165" spans="1:17" x14ac:dyDescent="0.25">
      <c r="A165" s="93"/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</row>
    <row r="166" spans="1:17" x14ac:dyDescent="0.25">
      <c r="A166" s="93"/>
      <c r="B166" s="93"/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</row>
    <row r="167" spans="1:17" x14ac:dyDescent="0.25">
      <c r="A167" s="93"/>
      <c r="B167" s="93"/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</row>
    <row r="168" spans="1:17" x14ac:dyDescent="0.25">
      <c r="A168" s="93"/>
      <c r="B168" s="93"/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</row>
    <row r="169" spans="1:17" x14ac:dyDescent="0.25">
      <c r="A169" s="93"/>
      <c r="B169" s="93"/>
      <c r="C169" s="93"/>
      <c r="D169" s="93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</row>
    <row r="170" spans="1:17" x14ac:dyDescent="0.25">
      <c r="A170" s="93"/>
      <c r="B170" s="93"/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</row>
    <row r="171" spans="1:17" x14ac:dyDescent="0.25">
      <c r="A171" s="93"/>
      <c r="B171" s="93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</row>
    <row r="172" spans="1:17" x14ac:dyDescent="0.25">
      <c r="A172" s="93"/>
      <c r="B172" s="93"/>
      <c r="C172" s="93"/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</row>
    <row r="173" spans="1:17" x14ac:dyDescent="0.25">
      <c r="A173" s="93"/>
      <c r="B173" s="93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</row>
    <row r="174" spans="1:17" x14ac:dyDescent="0.25">
      <c r="A174" s="93"/>
      <c r="B174" s="93"/>
      <c r="C174" s="93"/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</row>
    <row r="175" spans="1:17" x14ac:dyDescent="0.25">
      <c r="A175" s="93"/>
      <c r="B175" s="93"/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</row>
    <row r="176" spans="1:17" x14ac:dyDescent="0.25">
      <c r="A176" s="93"/>
      <c r="B176" s="93"/>
      <c r="C176" s="93"/>
      <c r="D176" s="93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</row>
    <row r="177" spans="1:17" x14ac:dyDescent="0.25">
      <c r="A177" s="93"/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</row>
    <row r="178" spans="1:17" x14ac:dyDescent="0.25">
      <c r="A178" s="93"/>
      <c r="B178" s="93"/>
      <c r="C178" s="93"/>
      <c r="D178" s="93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</row>
    <row r="179" spans="1:17" x14ac:dyDescent="0.25">
      <c r="A179" s="93"/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</row>
    <row r="180" spans="1:17" x14ac:dyDescent="0.25">
      <c r="A180" s="93"/>
      <c r="B180" s="93"/>
      <c r="C180" s="93"/>
      <c r="D180" s="93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</row>
    <row r="181" spans="1:17" x14ac:dyDescent="0.25">
      <c r="A181" s="93"/>
      <c r="B181" s="93"/>
      <c r="C181" s="93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</row>
    <row r="182" spans="1:17" x14ac:dyDescent="0.25">
      <c r="A182" s="93"/>
      <c r="B182" s="93"/>
      <c r="C182" s="93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</row>
    <row r="183" spans="1:17" x14ac:dyDescent="0.25">
      <c r="A183" s="93"/>
      <c r="B183" s="93"/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</row>
    <row r="184" spans="1:17" x14ac:dyDescent="0.25">
      <c r="A184" s="93"/>
      <c r="B184" s="93"/>
      <c r="C184" s="93"/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</row>
    <row r="185" spans="1:17" x14ac:dyDescent="0.25">
      <c r="A185" s="93"/>
      <c r="B185" s="9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</row>
    <row r="186" spans="1:17" x14ac:dyDescent="0.25">
      <c r="A186" s="93"/>
      <c r="B186" s="93"/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</row>
    <row r="187" spans="1:17" x14ac:dyDescent="0.25">
      <c r="A187" s="93"/>
      <c r="B187" s="93"/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</row>
    <row r="188" spans="1:17" x14ac:dyDescent="0.25">
      <c r="A188" s="93"/>
      <c r="B188" s="9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</row>
    <row r="189" spans="1:17" x14ac:dyDescent="0.25">
      <c r="A189" s="93"/>
      <c r="B189" s="9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</row>
    <row r="190" spans="1:17" x14ac:dyDescent="0.25">
      <c r="A190" s="93"/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</row>
    <row r="191" spans="1:17" x14ac:dyDescent="0.25">
      <c r="A191" s="93"/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</row>
    <row r="192" spans="1:17" x14ac:dyDescent="0.25">
      <c r="A192" s="93"/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</row>
    <row r="193" spans="1:17" x14ac:dyDescent="0.25">
      <c r="A193" s="93"/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</row>
    <row r="194" spans="1:17" x14ac:dyDescent="0.25">
      <c r="A194" s="93"/>
      <c r="B194" s="9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</row>
    <row r="195" spans="1:17" x14ac:dyDescent="0.25">
      <c r="A195" s="93"/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</row>
    <row r="196" spans="1:17" x14ac:dyDescent="0.25">
      <c r="A196" s="93"/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</row>
    <row r="197" spans="1:17" x14ac:dyDescent="0.25">
      <c r="A197" s="93"/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</row>
    <row r="198" spans="1:17" x14ac:dyDescent="0.25">
      <c r="A198" s="93"/>
      <c r="B198" s="93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</row>
    <row r="199" spans="1:17" x14ac:dyDescent="0.25">
      <c r="A199" s="93"/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</row>
    <row r="200" spans="1:17" x14ac:dyDescent="0.25">
      <c r="A200" s="93"/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</row>
    <row r="201" spans="1:17" x14ac:dyDescent="0.25">
      <c r="A201" s="93"/>
      <c r="B201" s="93"/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</row>
    <row r="202" spans="1:17" x14ac:dyDescent="0.25">
      <c r="A202" s="93"/>
      <c r="B202" s="93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</row>
    <row r="203" spans="1:17" x14ac:dyDescent="0.25">
      <c r="A203" s="93"/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</row>
    <row r="204" spans="1:17" x14ac:dyDescent="0.25">
      <c r="A204" s="93"/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</row>
    <row r="205" spans="1:17" x14ac:dyDescent="0.25">
      <c r="A205" s="93"/>
      <c r="B205" s="93"/>
      <c r="C205" s="93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</row>
    <row r="206" spans="1:17" x14ac:dyDescent="0.25">
      <c r="A206" s="93"/>
      <c r="B206" s="93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</row>
    <row r="207" spans="1:17" x14ac:dyDescent="0.25">
      <c r="A207" s="93"/>
      <c r="B207" s="93"/>
      <c r="C207" s="93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</row>
    <row r="208" spans="1:17" x14ac:dyDescent="0.25">
      <c r="A208" s="93"/>
      <c r="B208" s="93"/>
      <c r="C208" s="93"/>
      <c r="D208" s="93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</row>
    <row r="209" spans="1:17" x14ac:dyDescent="0.25">
      <c r="A209" s="93"/>
      <c r="B209" s="93"/>
      <c r="C209" s="93"/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</row>
    <row r="210" spans="1:17" x14ac:dyDescent="0.25">
      <c r="A210" s="93"/>
      <c r="B210" s="93"/>
      <c r="C210" s="93"/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</row>
    <row r="211" spans="1:17" x14ac:dyDescent="0.25">
      <c r="A211" s="93"/>
      <c r="B211" s="93"/>
      <c r="C211" s="93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</row>
    <row r="212" spans="1:17" x14ac:dyDescent="0.25">
      <c r="A212" s="93"/>
      <c r="B212" s="93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</row>
    <row r="213" spans="1:17" x14ac:dyDescent="0.25">
      <c r="A213" s="93"/>
      <c r="B213" s="93"/>
      <c r="C213" s="93"/>
      <c r="D213" s="93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</row>
    <row r="214" spans="1:17" x14ac:dyDescent="0.25">
      <c r="A214" s="93"/>
      <c r="B214" s="93"/>
      <c r="C214" s="93"/>
      <c r="D214" s="93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</row>
    <row r="215" spans="1:17" x14ac:dyDescent="0.25">
      <c r="A215" s="93"/>
      <c r="B215" s="93"/>
      <c r="C215" s="93"/>
      <c r="D215" s="93"/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3"/>
      <c r="Q215" s="93"/>
    </row>
    <row r="216" spans="1:17" x14ac:dyDescent="0.25">
      <c r="A216" s="93"/>
      <c r="B216" s="93"/>
      <c r="C216" s="93"/>
      <c r="D216" s="93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</row>
    <row r="217" spans="1:17" x14ac:dyDescent="0.25">
      <c r="A217" s="93"/>
      <c r="B217" s="93"/>
      <c r="C217" s="93"/>
      <c r="D217" s="93"/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</row>
    <row r="218" spans="1:17" x14ac:dyDescent="0.25">
      <c r="A218" s="93"/>
      <c r="B218" s="93"/>
      <c r="C218" s="93"/>
      <c r="D218" s="93"/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3"/>
      <c r="Q218" s="93"/>
    </row>
    <row r="219" spans="1:17" x14ac:dyDescent="0.25">
      <c r="A219" s="93"/>
      <c r="B219" s="93"/>
      <c r="C219" s="93"/>
      <c r="D219" s="93"/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</row>
    <row r="220" spans="1:17" x14ac:dyDescent="0.25">
      <c r="A220" s="93"/>
      <c r="B220" s="93"/>
      <c r="C220" s="93"/>
      <c r="D220" s="93"/>
      <c r="E220" s="93"/>
      <c r="F220" s="93"/>
      <c r="G220" s="93"/>
      <c r="H220" s="93"/>
      <c r="I220" s="93"/>
      <c r="J220" s="93"/>
      <c r="K220" s="93"/>
      <c r="L220" s="93"/>
      <c r="M220" s="93"/>
      <c r="N220" s="93"/>
      <c r="O220" s="93"/>
      <c r="P220" s="93"/>
      <c r="Q220" s="93"/>
    </row>
    <row r="221" spans="1:17" x14ac:dyDescent="0.25">
      <c r="A221" s="93"/>
      <c r="B221" s="93"/>
      <c r="C221" s="93"/>
      <c r="D221" s="93"/>
      <c r="E221" s="93"/>
      <c r="F221" s="93"/>
      <c r="G221" s="93"/>
      <c r="H221" s="93"/>
      <c r="I221" s="93"/>
      <c r="J221" s="93"/>
      <c r="K221" s="93"/>
      <c r="L221" s="93"/>
      <c r="M221" s="93"/>
      <c r="N221" s="93"/>
      <c r="O221" s="93"/>
      <c r="P221" s="93"/>
      <c r="Q221" s="93"/>
    </row>
    <row r="222" spans="1:17" x14ac:dyDescent="0.25">
      <c r="A222" s="93"/>
      <c r="B222" s="93"/>
      <c r="C222" s="93"/>
      <c r="D222" s="93"/>
      <c r="E222" s="93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3"/>
      <c r="Q222" s="93"/>
    </row>
    <row r="223" spans="1:17" x14ac:dyDescent="0.25">
      <c r="A223" s="93"/>
      <c r="B223" s="93"/>
      <c r="C223" s="93"/>
      <c r="D223" s="93"/>
      <c r="E223" s="93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3"/>
      <c r="Q223" s="93"/>
    </row>
    <row r="224" spans="1:17" x14ac:dyDescent="0.25">
      <c r="A224" s="93"/>
      <c r="B224" s="93"/>
      <c r="C224" s="93"/>
      <c r="D224" s="93"/>
      <c r="E224" s="93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3"/>
      <c r="Q224" s="93"/>
    </row>
    <row r="225" spans="1:17" x14ac:dyDescent="0.25">
      <c r="A225" s="93"/>
      <c r="B225" s="93"/>
      <c r="C225" s="93"/>
      <c r="D225" s="93"/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3"/>
      <c r="Q225" s="93"/>
    </row>
    <row r="226" spans="1:17" x14ac:dyDescent="0.25">
      <c r="A226" s="93"/>
      <c r="B226" s="93"/>
      <c r="C226" s="93"/>
      <c r="D226" s="93"/>
      <c r="E226" s="93"/>
      <c r="F226" s="93"/>
      <c r="G226" s="93"/>
      <c r="H226" s="93"/>
      <c r="I226" s="93"/>
      <c r="J226" s="93"/>
      <c r="K226" s="93"/>
      <c r="L226" s="93"/>
      <c r="M226" s="93"/>
      <c r="N226" s="93"/>
      <c r="O226" s="93"/>
      <c r="P226" s="93"/>
      <c r="Q226" s="93"/>
    </row>
    <row r="227" spans="1:17" x14ac:dyDescent="0.25">
      <c r="A227" s="93"/>
      <c r="B227" s="93"/>
      <c r="C227" s="93"/>
      <c r="D227" s="93"/>
      <c r="E227" s="93"/>
      <c r="F227" s="93"/>
      <c r="G227" s="93"/>
      <c r="H227" s="93"/>
      <c r="I227" s="93"/>
      <c r="J227" s="93"/>
      <c r="K227" s="93"/>
      <c r="L227" s="93"/>
      <c r="M227" s="93"/>
      <c r="N227" s="93"/>
      <c r="O227" s="93"/>
      <c r="P227" s="93"/>
      <c r="Q227" s="93"/>
    </row>
    <row r="228" spans="1:17" x14ac:dyDescent="0.25">
      <c r="A228" s="93"/>
      <c r="B228" s="93"/>
      <c r="C228" s="93"/>
      <c r="D228" s="93"/>
      <c r="E228" s="93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93"/>
      <c r="Q228" s="93"/>
    </row>
    <row r="229" spans="1:17" x14ac:dyDescent="0.25">
      <c r="A229" s="93"/>
      <c r="B229" s="93"/>
      <c r="C229" s="93"/>
      <c r="D229" s="93"/>
      <c r="E229" s="93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3"/>
      <c r="Q229" s="93"/>
    </row>
    <row r="230" spans="1:17" x14ac:dyDescent="0.25">
      <c r="A230" s="93"/>
      <c r="B230" s="93"/>
      <c r="C230" s="93"/>
      <c r="D230" s="93"/>
      <c r="E230" s="93"/>
      <c r="F230" s="93"/>
      <c r="G230" s="93"/>
      <c r="H230" s="93"/>
      <c r="I230" s="93"/>
      <c r="J230" s="93"/>
      <c r="K230" s="93"/>
      <c r="L230" s="93"/>
      <c r="M230" s="93"/>
      <c r="N230" s="93"/>
      <c r="O230" s="93"/>
      <c r="P230" s="93"/>
      <c r="Q230" s="93"/>
    </row>
    <row r="231" spans="1:17" x14ac:dyDescent="0.25">
      <c r="A231" s="93"/>
      <c r="B231" s="93"/>
      <c r="C231" s="93"/>
      <c r="D231" s="93"/>
      <c r="E231" s="93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3"/>
      <c r="Q231" s="93"/>
    </row>
    <row r="232" spans="1:17" x14ac:dyDescent="0.25">
      <c r="A232" s="93"/>
      <c r="B232" s="93"/>
      <c r="C232" s="93"/>
      <c r="D232" s="93"/>
      <c r="E232" s="93"/>
      <c r="F232" s="93"/>
      <c r="G232" s="93"/>
      <c r="H232" s="93"/>
      <c r="I232" s="93"/>
      <c r="J232" s="93"/>
      <c r="K232" s="93"/>
      <c r="L232" s="93"/>
      <c r="M232" s="93"/>
      <c r="N232" s="93"/>
      <c r="O232" s="93"/>
      <c r="P232" s="93"/>
      <c r="Q232" s="93"/>
    </row>
    <row r="233" spans="1:17" x14ac:dyDescent="0.25">
      <c r="A233" s="93"/>
      <c r="B233" s="93"/>
      <c r="C233" s="93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</row>
    <row r="234" spans="1:17" x14ac:dyDescent="0.25">
      <c r="A234" s="93"/>
      <c r="B234" s="93"/>
      <c r="C234" s="93"/>
      <c r="D234" s="93"/>
      <c r="E234" s="93"/>
      <c r="F234" s="93"/>
      <c r="G234" s="93"/>
      <c r="H234" s="93"/>
      <c r="I234" s="93"/>
      <c r="J234" s="93"/>
      <c r="K234" s="93"/>
      <c r="L234" s="93"/>
      <c r="M234" s="93"/>
      <c r="N234" s="93"/>
      <c r="O234" s="93"/>
      <c r="P234" s="93"/>
      <c r="Q234" s="93"/>
    </row>
    <row r="235" spans="1:17" x14ac:dyDescent="0.25">
      <c r="A235" s="93"/>
      <c r="B235" s="93"/>
      <c r="C235" s="93"/>
      <c r="D235" s="93"/>
      <c r="E235" s="93"/>
      <c r="F235" s="93"/>
      <c r="G235" s="93"/>
      <c r="H235" s="93"/>
      <c r="I235" s="93"/>
      <c r="J235" s="93"/>
      <c r="K235" s="93"/>
      <c r="L235" s="93"/>
      <c r="M235" s="93"/>
      <c r="N235" s="93"/>
      <c r="O235" s="93"/>
      <c r="P235" s="93"/>
      <c r="Q235" s="93"/>
    </row>
    <row r="236" spans="1:17" x14ac:dyDescent="0.25">
      <c r="A236" s="93"/>
      <c r="B236" s="93"/>
      <c r="C236" s="93"/>
      <c r="D236" s="93"/>
      <c r="E236" s="93"/>
      <c r="F236" s="93"/>
      <c r="G236" s="93"/>
      <c r="H236" s="93"/>
      <c r="I236" s="93"/>
      <c r="J236" s="93"/>
      <c r="K236" s="93"/>
      <c r="L236" s="93"/>
      <c r="M236" s="93"/>
      <c r="N236" s="93"/>
      <c r="O236" s="93"/>
      <c r="P236" s="93"/>
      <c r="Q236" s="93"/>
    </row>
    <row r="237" spans="1:17" x14ac:dyDescent="0.25">
      <c r="A237" s="93"/>
      <c r="B237" s="93"/>
      <c r="C237" s="93"/>
      <c r="D237" s="93"/>
      <c r="E237" s="93"/>
      <c r="F237" s="93"/>
      <c r="G237" s="93"/>
      <c r="H237" s="93"/>
      <c r="I237" s="93"/>
      <c r="J237" s="93"/>
      <c r="K237" s="93"/>
      <c r="L237" s="93"/>
      <c r="M237" s="93"/>
      <c r="N237" s="93"/>
      <c r="O237" s="93"/>
      <c r="P237" s="93"/>
      <c r="Q237" s="93"/>
    </row>
    <row r="238" spans="1:17" x14ac:dyDescent="0.25">
      <c r="A238" s="93"/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O238" s="93"/>
      <c r="P238" s="93"/>
      <c r="Q238" s="93"/>
    </row>
    <row r="239" spans="1:17" x14ac:dyDescent="0.25">
      <c r="A239" s="93"/>
      <c r="B239" s="93"/>
      <c r="C239" s="93"/>
      <c r="D239" s="93"/>
      <c r="E239" s="93"/>
      <c r="F239" s="93"/>
      <c r="G239" s="93"/>
      <c r="H239" s="93"/>
      <c r="I239" s="93"/>
      <c r="J239" s="93"/>
      <c r="K239" s="93"/>
      <c r="L239" s="93"/>
      <c r="M239" s="93"/>
      <c r="N239" s="93"/>
      <c r="O239" s="93"/>
      <c r="P239" s="93"/>
      <c r="Q239" s="93"/>
    </row>
    <row r="240" spans="1:17" x14ac:dyDescent="0.25">
      <c r="A240" s="93"/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3"/>
      <c r="O240" s="93"/>
      <c r="P240" s="93"/>
      <c r="Q240" s="93"/>
    </row>
    <row r="241" spans="1:17" x14ac:dyDescent="0.25">
      <c r="A241" s="93"/>
      <c r="B241" s="93"/>
      <c r="C241" s="93"/>
      <c r="D241" s="93"/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93"/>
      <c r="Q241" s="93"/>
    </row>
    <row r="242" spans="1:17" x14ac:dyDescent="0.25">
      <c r="A242" s="93"/>
      <c r="B242" s="93"/>
      <c r="C242" s="93"/>
      <c r="D242" s="93"/>
      <c r="E242" s="93"/>
      <c r="F242" s="93"/>
      <c r="G242" s="93"/>
      <c r="H242" s="93"/>
      <c r="I242" s="93"/>
      <c r="J242" s="93"/>
      <c r="K242" s="93"/>
      <c r="L242" s="93"/>
      <c r="M242" s="93"/>
      <c r="N242" s="93"/>
      <c r="O242" s="93"/>
      <c r="P242" s="93"/>
      <c r="Q242" s="93"/>
    </row>
    <row r="243" spans="1:17" x14ac:dyDescent="0.25">
      <c r="A243" s="93"/>
      <c r="B243" s="93"/>
      <c r="C243" s="93"/>
      <c r="D243" s="93"/>
      <c r="E243" s="93"/>
      <c r="F243" s="93"/>
      <c r="G243" s="93"/>
      <c r="H243" s="93"/>
      <c r="I243" s="93"/>
      <c r="J243" s="93"/>
      <c r="K243" s="93"/>
      <c r="L243" s="93"/>
      <c r="M243" s="93"/>
      <c r="N243" s="93"/>
      <c r="O243" s="93"/>
      <c r="P243" s="93"/>
      <c r="Q243" s="93"/>
    </row>
    <row r="244" spans="1:17" x14ac:dyDescent="0.25">
      <c r="A244" s="93"/>
      <c r="B244" s="93"/>
      <c r="C244" s="93"/>
      <c r="D244" s="93"/>
      <c r="E244" s="93"/>
      <c r="F244" s="93"/>
      <c r="G244" s="93"/>
      <c r="H244" s="93"/>
      <c r="I244" s="93"/>
      <c r="J244" s="93"/>
      <c r="K244" s="93"/>
      <c r="L244" s="93"/>
      <c r="M244" s="93"/>
      <c r="N244" s="93"/>
      <c r="O244" s="93"/>
      <c r="P244" s="93"/>
      <c r="Q244" s="93"/>
    </row>
    <row r="245" spans="1:17" x14ac:dyDescent="0.25">
      <c r="A245" s="93"/>
      <c r="B245" s="93"/>
      <c r="C245" s="93"/>
      <c r="D245" s="93"/>
      <c r="E245" s="93"/>
      <c r="F245" s="93"/>
      <c r="G245" s="93"/>
      <c r="H245" s="93"/>
      <c r="I245" s="93"/>
      <c r="J245" s="93"/>
      <c r="K245" s="93"/>
      <c r="L245" s="93"/>
      <c r="M245" s="93"/>
      <c r="N245" s="93"/>
      <c r="O245" s="93"/>
      <c r="P245" s="93"/>
      <c r="Q245" s="93"/>
    </row>
    <row r="246" spans="1:17" x14ac:dyDescent="0.25">
      <c r="A246" s="93"/>
      <c r="B246" s="93"/>
      <c r="C246" s="93"/>
      <c r="D246" s="93"/>
      <c r="E246" s="93"/>
      <c r="F246" s="93"/>
      <c r="G246" s="93"/>
      <c r="H246" s="93"/>
      <c r="I246" s="93"/>
      <c r="J246" s="93"/>
      <c r="K246" s="93"/>
      <c r="L246" s="93"/>
      <c r="M246" s="93"/>
      <c r="N246" s="93"/>
      <c r="O246" s="93"/>
      <c r="P246" s="93"/>
      <c r="Q246" s="93"/>
    </row>
    <row r="247" spans="1:17" x14ac:dyDescent="0.25">
      <c r="A247" s="93"/>
      <c r="B247" s="93"/>
      <c r="C247" s="93"/>
      <c r="D247" s="93"/>
      <c r="E247" s="93"/>
      <c r="F247" s="93"/>
      <c r="G247" s="93"/>
      <c r="H247" s="93"/>
      <c r="I247" s="93"/>
      <c r="J247" s="93"/>
      <c r="K247" s="93"/>
      <c r="L247" s="93"/>
      <c r="M247" s="93"/>
      <c r="N247" s="93"/>
      <c r="O247" s="93"/>
      <c r="P247" s="93"/>
      <c r="Q247" s="93"/>
    </row>
    <row r="248" spans="1:17" x14ac:dyDescent="0.25">
      <c r="A248" s="93"/>
      <c r="B248" s="93"/>
      <c r="C248" s="93"/>
      <c r="D248" s="93"/>
      <c r="E248" s="93"/>
      <c r="F248" s="93"/>
      <c r="G248" s="93"/>
      <c r="H248" s="93"/>
      <c r="I248" s="93"/>
      <c r="J248" s="93"/>
      <c r="K248" s="93"/>
      <c r="L248" s="93"/>
      <c r="M248" s="93"/>
      <c r="N248" s="93"/>
      <c r="O248" s="93"/>
      <c r="P248" s="93"/>
      <c r="Q248" s="93"/>
    </row>
    <row r="249" spans="1:17" x14ac:dyDescent="0.25">
      <c r="A249" s="93"/>
      <c r="B249" s="93"/>
      <c r="C249" s="93"/>
      <c r="D249" s="93"/>
      <c r="E249" s="93"/>
      <c r="F249" s="93"/>
      <c r="G249" s="93"/>
      <c r="H249" s="93"/>
      <c r="I249" s="93"/>
      <c r="J249" s="93"/>
      <c r="K249" s="93"/>
      <c r="L249" s="93"/>
      <c r="M249" s="93"/>
      <c r="N249" s="93"/>
      <c r="O249" s="93"/>
      <c r="P249" s="93"/>
      <c r="Q249" s="93"/>
    </row>
    <row r="250" spans="1:17" x14ac:dyDescent="0.25">
      <c r="A250" s="93"/>
      <c r="B250" s="93"/>
      <c r="C250" s="93"/>
      <c r="D250" s="93"/>
      <c r="E250" s="93"/>
      <c r="F250" s="93"/>
      <c r="G250" s="93"/>
      <c r="H250" s="93"/>
      <c r="I250" s="93"/>
      <c r="J250" s="93"/>
      <c r="K250" s="93"/>
      <c r="L250" s="93"/>
      <c r="M250" s="93"/>
      <c r="N250" s="93"/>
      <c r="O250" s="93"/>
      <c r="P250" s="93"/>
      <c r="Q250" s="93"/>
    </row>
    <row r="251" spans="1:17" x14ac:dyDescent="0.25">
      <c r="A251" s="93"/>
      <c r="B251" s="93"/>
      <c r="C251" s="93"/>
      <c r="D251" s="93"/>
      <c r="E251" s="93"/>
      <c r="F251" s="93"/>
      <c r="G251" s="93"/>
      <c r="H251" s="93"/>
      <c r="I251" s="93"/>
      <c r="J251" s="93"/>
      <c r="K251" s="93"/>
      <c r="L251" s="93"/>
      <c r="M251" s="93"/>
      <c r="N251" s="93"/>
      <c r="O251" s="93"/>
      <c r="P251" s="93"/>
      <c r="Q251" s="93"/>
    </row>
    <row r="252" spans="1:17" x14ac:dyDescent="0.25">
      <c r="A252" s="93"/>
      <c r="B252" s="93"/>
      <c r="C252" s="93"/>
      <c r="D252" s="93"/>
      <c r="E252" s="93"/>
      <c r="F252" s="93"/>
      <c r="G252" s="93"/>
      <c r="H252" s="93"/>
      <c r="I252" s="93"/>
      <c r="J252" s="93"/>
      <c r="K252" s="93"/>
      <c r="L252" s="93"/>
      <c r="M252" s="93"/>
      <c r="N252" s="93"/>
      <c r="O252" s="93"/>
      <c r="P252" s="93"/>
      <c r="Q252" s="93"/>
    </row>
    <row r="253" spans="1:17" x14ac:dyDescent="0.25">
      <c r="A253" s="93"/>
      <c r="B253" s="93"/>
      <c r="C253" s="93"/>
      <c r="D253" s="93"/>
      <c r="E253" s="93"/>
      <c r="F253" s="93"/>
      <c r="G253" s="93"/>
      <c r="H253" s="93"/>
      <c r="I253" s="93"/>
      <c r="J253" s="93"/>
      <c r="K253" s="93"/>
      <c r="L253" s="93"/>
      <c r="M253" s="93"/>
      <c r="N253" s="93"/>
      <c r="O253" s="93"/>
      <c r="P253" s="93"/>
      <c r="Q253" s="93"/>
    </row>
    <row r="254" spans="1:17" x14ac:dyDescent="0.25">
      <c r="A254" s="93"/>
      <c r="B254" s="93"/>
      <c r="C254" s="93"/>
      <c r="D254" s="93"/>
      <c r="E254" s="93"/>
      <c r="F254" s="93"/>
      <c r="G254" s="93"/>
      <c r="H254" s="93"/>
      <c r="I254" s="93"/>
      <c r="J254" s="93"/>
      <c r="K254" s="93"/>
      <c r="L254" s="93"/>
      <c r="M254" s="93"/>
      <c r="N254" s="93"/>
      <c r="O254" s="93"/>
      <c r="P254" s="93"/>
      <c r="Q254" s="93"/>
    </row>
    <row r="255" spans="1:17" x14ac:dyDescent="0.25">
      <c r="A255" s="93"/>
      <c r="B255" s="93"/>
      <c r="C255" s="93"/>
      <c r="D255" s="93"/>
      <c r="E255" s="93"/>
      <c r="F255" s="93"/>
      <c r="G255" s="93"/>
      <c r="H255" s="93"/>
      <c r="I255" s="93"/>
      <c r="J255" s="93"/>
      <c r="K255" s="93"/>
      <c r="L255" s="93"/>
      <c r="M255" s="93"/>
      <c r="N255" s="93"/>
      <c r="O255" s="93"/>
      <c r="P255" s="93"/>
      <c r="Q255" s="93"/>
    </row>
    <row r="256" spans="1:17" x14ac:dyDescent="0.25">
      <c r="A256" s="93"/>
      <c r="B256" s="93"/>
      <c r="C256" s="93"/>
      <c r="D256" s="93"/>
      <c r="E256" s="93"/>
      <c r="F256" s="93"/>
      <c r="G256" s="93"/>
      <c r="H256" s="93"/>
      <c r="I256" s="93"/>
      <c r="J256" s="93"/>
      <c r="K256" s="93"/>
      <c r="L256" s="93"/>
      <c r="M256" s="93"/>
      <c r="N256" s="93"/>
      <c r="O256" s="93"/>
      <c r="P256" s="93"/>
      <c r="Q256" s="93"/>
    </row>
    <row r="257" spans="1:17" x14ac:dyDescent="0.25">
      <c r="A257" s="93"/>
      <c r="B257" s="93"/>
      <c r="C257" s="93"/>
      <c r="D257" s="93"/>
      <c r="E257" s="93"/>
      <c r="F257" s="93"/>
      <c r="G257" s="93"/>
      <c r="H257" s="93"/>
      <c r="I257" s="93"/>
      <c r="J257" s="93"/>
      <c r="K257" s="93"/>
      <c r="L257" s="93"/>
      <c r="M257" s="93"/>
      <c r="N257" s="93"/>
      <c r="O257" s="93"/>
      <c r="P257" s="93"/>
      <c r="Q257" s="93"/>
    </row>
    <row r="258" spans="1:17" x14ac:dyDescent="0.25">
      <c r="A258" s="93"/>
      <c r="B258" s="93"/>
      <c r="C258" s="93"/>
      <c r="D258" s="93"/>
      <c r="E258" s="93"/>
      <c r="F258" s="93"/>
      <c r="G258" s="93"/>
      <c r="H258" s="93"/>
      <c r="I258" s="93"/>
      <c r="J258" s="93"/>
      <c r="K258" s="93"/>
      <c r="L258" s="93"/>
      <c r="M258" s="93"/>
      <c r="N258" s="93"/>
      <c r="O258" s="93"/>
      <c r="P258" s="93"/>
      <c r="Q258" s="93"/>
    </row>
    <row r="259" spans="1:17" x14ac:dyDescent="0.25">
      <c r="A259" s="93"/>
      <c r="B259" s="93"/>
      <c r="C259" s="93"/>
      <c r="D259" s="93"/>
      <c r="E259" s="93"/>
      <c r="F259" s="93"/>
      <c r="G259" s="93"/>
      <c r="H259" s="93"/>
      <c r="I259" s="93"/>
      <c r="J259" s="93"/>
      <c r="K259" s="93"/>
      <c r="L259" s="93"/>
      <c r="M259" s="93"/>
      <c r="N259" s="93"/>
      <c r="O259" s="93"/>
      <c r="P259" s="93"/>
      <c r="Q259" s="93"/>
    </row>
    <row r="260" spans="1:17" x14ac:dyDescent="0.25">
      <c r="A260" s="93"/>
      <c r="B260" s="93"/>
      <c r="C260" s="93"/>
      <c r="D260" s="93"/>
      <c r="E260" s="93"/>
      <c r="F260" s="93"/>
      <c r="G260" s="93"/>
      <c r="H260" s="93"/>
      <c r="I260" s="93"/>
      <c r="J260" s="93"/>
      <c r="K260" s="93"/>
      <c r="L260" s="93"/>
      <c r="M260" s="93"/>
      <c r="N260" s="93"/>
      <c r="O260" s="93"/>
      <c r="P260" s="93"/>
      <c r="Q260" s="93"/>
    </row>
    <row r="261" spans="1:17" x14ac:dyDescent="0.25">
      <c r="A261" s="93"/>
      <c r="B261" s="93"/>
      <c r="C261" s="93"/>
      <c r="D261" s="93"/>
      <c r="E261" s="93"/>
      <c r="F261" s="93"/>
      <c r="G261" s="93"/>
      <c r="H261" s="93"/>
      <c r="I261" s="93"/>
      <c r="J261" s="93"/>
      <c r="K261" s="93"/>
      <c r="L261" s="93"/>
      <c r="M261" s="93"/>
      <c r="N261" s="93"/>
      <c r="O261" s="93"/>
      <c r="P261" s="93"/>
      <c r="Q261" s="93"/>
    </row>
    <row r="262" spans="1:17" x14ac:dyDescent="0.25">
      <c r="A262" s="93"/>
      <c r="B262" s="93"/>
      <c r="C262" s="93"/>
      <c r="D262" s="93"/>
      <c r="E262" s="93"/>
      <c r="F262" s="93"/>
      <c r="G262" s="93"/>
      <c r="H262" s="93"/>
      <c r="I262" s="93"/>
      <c r="J262" s="93"/>
      <c r="K262" s="93"/>
      <c r="L262" s="93"/>
      <c r="M262" s="93"/>
      <c r="N262" s="93"/>
      <c r="O262" s="93"/>
      <c r="P262" s="93"/>
      <c r="Q262" s="93"/>
    </row>
    <row r="263" spans="1:17" x14ac:dyDescent="0.25">
      <c r="A263" s="93"/>
      <c r="B263" s="93"/>
      <c r="C263" s="93"/>
      <c r="D263" s="93"/>
      <c r="E263" s="93"/>
      <c r="F263" s="93"/>
      <c r="G263" s="93"/>
      <c r="H263" s="93"/>
      <c r="I263" s="93"/>
      <c r="J263" s="93"/>
      <c r="K263" s="93"/>
      <c r="L263" s="93"/>
      <c r="M263" s="93"/>
      <c r="N263" s="93"/>
      <c r="O263" s="93"/>
      <c r="P263" s="93"/>
      <c r="Q263" s="93"/>
    </row>
    <row r="264" spans="1:17" x14ac:dyDescent="0.25">
      <c r="A264" s="93"/>
      <c r="B264" s="93"/>
      <c r="C264" s="93"/>
      <c r="D264" s="93"/>
      <c r="E264" s="93"/>
      <c r="F264" s="93"/>
      <c r="G264" s="93"/>
      <c r="H264" s="93"/>
      <c r="I264" s="93"/>
      <c r="J264" s="93"/>
      <c r="K264" s="93"/>
      <c r="L264" s="93"/>
      <c r="M264" s="93"/>
      <c r="N264" s="93"/>
      <c r="O264" s="93"/>
      <c r="P264" s="93"/>
      <c r="Q264" s="93"/>
    </row>
    <row r="265" spans="1:17" x14ac:dyDescent="0.25">
      <c r="A265" s="93"/>
      <c r="B265" s="93"/>
      <c r="C265" s="93"/>
      <c r="D265" s="93"/>
      <c r="E265" s="93"/>
      <c r="F265" s="93"/>
      <c r="G265" s="93"/>
      <c r="H265" s="93"/>
      <c r="I265" s="93"/>
      <c r="J265" s="93"/>
      <c r="K265" s="93"/>
      <c r="L265" s="93"/>
      <c r="M265" s="93"/>
      <c r="N265" s="93"/>
      <c r="O265" s="93"/>
      <c r="P265" s="93"/>
      <c r="Q265" s="93"/>
    </row>
    <row r="266" spans="1:17" x14ac:dyDescent="0.25">
      <c r="A266" s="93"/>
      <c r="B266" s="93"/>
      <c r="C266" s="93"/>
      <c r="D266" s="93"/>
      <c r="E266" s="93"/>
      <c r="F266" s="93"/>
      <c r="G266" s="93"/>
      <c r="H266" s="93"/>
      <c r="I266" s="93"/>
      <c r="J266" s="93"/>
      <c r="K266" s="93"/>
      <c r="L266" s="93"/>
      <c r="M266" s="93"/>
      <c r="N266" s="93"/>
      <c r="O266" s="93"/>
      <c r="P266" s="93"/>
      <c r="Q266" s="93"/>
    </row>
    <row r="267" spans="1:17" x14ac:dyDescent="0.25">
      <c r="A267" s="93"/>
      <c r="B267" s="93"/>
      <c r="C267" s="93"/>
      <c r="D267" s="93"/>
      <c r="E267" s="93"/>
      <c r="F267" s="93"/>
      <c r="G267" s="93"/>
      <c r="H267" s="93"/>
      <c r="I267" s="93"/>
      <c r="J267" s="93"/>
      <c r="K267" s="93"/>
      <c r="L267" s="93"/>
      <c r="M267" s="93"/>
      <c r="N267" s="93"/>
      <c r="O267" s="93"/>
      <c r="P267" s="93"/>
      <c r="Q267" s="93"/>
    </row>
    <row r="268" spans="1:17" x14ac:dyDescent="0.25">
      <c r="A268" s="93"/>
      <c r="B268" s="93"/>
      <c r="C268" s="93"/>
      <c r="D268" s="93"/>
      <c r="E268" s="93"/>
      <c r="F268" s="93"/>
      <c r="G268" s="93"/>
      <c r="H268" s="93"/>
      <c r="I268" s="93"/>
      <c r="J268" s="93"/>
      <c r="K268" s="93"/>
      <c r="L268" s="93"/>
      <c r="M268" s="93"/>
      <c r="N268" s="93"/>
      <c r="O268" s="93"/>
      <c r="P268" s="93"/>
      <c r="Q268" s="93"/>
    </row>
    <row r="269" spans="1:17" x14ac:dyDescent="0.25">
      <c r="A269" s="93"/>
      <c r="B269" s="93"/>
      <c r="C269" s="93"/>
      <c r="D269" s="93"/>
      <c r="E269" s="93"/>
      <c r="F269" s="93"/>
      <c r="G269" s="93"/>
      <c r="H269" s="93"/>
      <c r="I269" s="93"/>
      <c r="J269" s="93"/>
      <c r="K269" s="93"/>
      <c r="L269" s="93"/>
      <c r="M269" s="93"/>
      <c r="N269" s="93"/>
      <c r="O269" s="93"/>
      <c r="P269" s="93"/>
      <c r="Q269" s="93"/>
    </row>
    <row r="270" spans="1:17" x14ac:dyDescent="0.25">
      <c r="A270" s="93"/>
      <c r="B270" s="93"/>
      <c r="C270" s="93"/>
      <c r="D270" s="93"/>
      <c r="E270" s="93"/>
      <c r="F270" s="93"/>
      <c r="G270" s="93"/>
      <c r="H270" s="93"/>
      <c r="I270" s="93"/>
      <c r="J270" s="93"/>
      <c r="K270" s="93"/>
      <c r="L270" s="93"/>
      <c r="M270" s="93"/>
      <c r="N270" s="93"/>
      <c r="O270" s="93"/>
      <c r="P270" s="93"/>
      <c r="Q270" s="93"/>
    </row>
    <row r="271" spans="1:17" x14ac:dyDescent="0.25">
      <c r="A271" s="93"/>
      <c r="B271" s="93"/>
      <c r="C271" s="93"/>
      <c r="D271" s="93"/>
      <c r="E271" s="93"/>
      <c r="F271" s="93"/>
      <c r="G271" s="93"/>
      <c r="H271" s="93"/>
      <c r="I271" s="93"/>
      <c r="J271" s="93"/>
      <c r="K271" s="93"/>
      <c r="L271" s="93"/>
      <c r="M271" s="93"/>
      <c r="N271" s="93"/>
      <c r="O271" s="93"/>
      <c r="P271" s="93"/>
      <c r="Q271" s="93"/>
    </row>
    <row r="272" spans="1:17" x14ac:dyDescent="0.25">
      <c r="A272" s="93"/>
      <c r="B272" s="93"/>
      <c r="C272" s="93"/>
      <c r="D272" s="93"/>
      <c r="E272" s="93"/>
      <c r="F272" s="93"/>
      <c r="G272" s="93"/>
      <c r="H272" s="93"/>
      <c r="I272" s="93"/>
      <c r="J272" s="93"/>
      <c r="K272" s="93"/>
      <c r="L272" s="93"/>
      <c r="M272" s="93"/>
      <c r="N272" s="93"/>
      <c r="O272" s="93"/>
      <c r="P272" s="93"/>
      <c r="Q272" s="93"/>
    </row>
    <row r="273" spans="1:17" x14ac:dyDescent="0.25">
      <c r="A273" s="93"/>
      <c r="B273" s="93"/>
      <c r="C273" s="93"/>
      <c r="D273" s="93"/>
      <c r="E273" s="93"/>
      <c r="F273" s="93"/>
      <c r="G273" s="93"/>
      <c r="H273" s="93"/>
      <c r="I273" s="93"/>
      <c r="J273" s="93"/>
      <c r="K273" s="93"/>
      <c r="L273" s="93"/>
      <c r="M273" s="93"/>
      <c r="N273" s="93"/>
      <c r="O273" s="93"/>
      <c r="P273" s="93"/>
      <c r="Q273" s="93"/>
    </row>
    <row r="274" spans="1:17" x14ac:dyDescent="0.25">
      <c r="A274" s="93"/>
      <c r="B274" s="93"/>
      <c r="C274" s="93"/>
      <c r="D274" s="93"/>
      <c r="E274" s="93"/>
      <c r="F274" s="93"/>
      <c r="G274" s="93"/>
      <c r="H274" s="93"/>
      <c r="I274" s="93"/>
      <c r="J274" s="93"/>
      <c r="K274" s="93"/>
      <c r="L274" s="93"/>
      <c r="M274" s="93"/>
      <c r="N274" s="93"/>
      <c r="O274" s="93"/>
      <c r="P274" s="93"/>
      <c r="Q274" s="93"/>
    </row>
    <row r="275" spans="1:17" x14ac:dyDescent="0.25">
      <c r="A275" s="93"/>
      <c r="B275" s="93"/>
      <c r="C275" s="93"/>
      <c r="D275" s="93"/>
      <c r="E275" s="93"/>
      <c r="F275" s="93"/>
      <c r="G275" s="93"/>
      <c r="H275" s="93"/>
      <c r="I275" s="93"/>
      <c r="J275" s="93"/>
      <c r="K275" s="93"/>
      <c r="L275" s="93"/>
      <c r="M275" s="93"/>
      <c r="N275" s="93"/>
      <c r="O275" s="93"/>
      <c r="P275" s="93"/>
      <c r="Q275" s="93"/>
    </row>
    <row r="276" spans="1:17" x14ac:dyDescent="0.25">
      <c r="A276" s="93"/>
      <c r="B276" s="93"/>
      <c r="C276" s="93"/>
      <c r="D276" s="93"/>
      <c r="E276" s="93"/>
      <c r="F276" s="93"/>
      <c r="G276" s="93"/>
      <c r="H276" s="93"/>
      <c r="I276" s="93"/>
      <c r="J276" s="93"/>
      <c r="K276" s="93"/>
      <c r="L276" s="93"/>
      <c r="M276" s="93"/>
      <c r="N276" s="93"/>
      <c r="O276" s="93"/>
      <c r="P276" s="93"/>
      <c r="Q276" s="93"/>
    </row>
    <row r="277" spans="1:17" x14ac:dyDescent="0.25">
      <c r="A277" s="93"/>
      <c r="B277" s="93"/>
      <c r="C277" s="93"/>
      <c r="D277" s="93"/>
      <c r="E277" s="93"/>
      <c r="F277" s="93"/>
      <c r="G277" s="93"/>
      <c r="H277" s="93"/>
      <c r="I277" s="93"/>
      <c r="J277" s="93"/>
      <c r="K277" s="93"/>
      <c r="L277" s="93"/>
      <c r="M277" s="93"/>
      <c r="N277" s="93"/>
      <c r="O277" s="93"/>
      <c r="P277" s="93"/>
      <c r="Q277" s="93"/>
    </row>
    <row r="278" spans="1:17" x14ac:dyDescent="0.25">
      <c r="A278" s="93"/>
      <c r="B278" s="93"/>
      <c r="C278" s="93"/>
      <c r="D278" s="93"/>
      <c r="E278" s="93"/>
      <c r="F278" s="93"/>
      <c r="G278" s="93"/>
      <c r="H278" s="93"/>
      <c r="I278" s="93"/>
      <c r="J278" s="93"/>
      <c r="K278" s="93"/>
      <c r="L278" s="93"/>
      <c r="M278" s="93"/>
      <c r="N278" s="93"/>
      <c r="O278" s="93"/>
      <c r="P278" s="93"/>
      <c r="Q278" s="93"/>
    </row>
    <row r="279" spans="1:17" x14ac:dyDescent="0.25">
      <c r="A279" s="93"/>
      <c r="B279" s="93"/>
      <c r="C279" s="93"/>
      <c r="D279" s="93"/>
      <c r="E279" s="93"/>
      <c r="F279" s="93"/>
      <c r="G279" s="93"/>
      <c r="H279" s="93"/>
      <c r="I279" s="93"/>
      <c r="J279" s="93"/>
      <c r="K279" s="93"/>
      <c r="L279" s="93"/>
      <c r="M279" s="93"/>
      <c r="N279" s="93"/>
      <c r="O279" s="93"/>
      <c r="P279" s="93"/>
      <c r="Q279" s="93"/>
    </row>
    <row r="280" spans="1:17" x14ac:dyDescent="0.25">
      <c r="A280" s="93"/>
      <c r="B280" s="93"/>
      <c r="C280" s="93"/>
      <c r="D280" s="93"/>
      <c r="E280" s="93"/>
      <c r="F280" s="93"/>
      <c r="G280" s="93"/>
      <c r="H280" s="93"/>
      <c r="I280" s="93"/>
      <c r="J280" s="93"/>
      <c r="K280" s="93"/>
      <c r="L280" s="93"/>
      <c r="M280" s="93"/>
      <c r="N280" s="93"/>
      <c r="O280" s="93"/>
      <c r="P280" s="93"/>
      <c r="Q280" s="93"/>
    </row>
    <row r="281" spans="1:17" x14ac:dyDescent="0.25">
      <c r="A281" s="93"/>
      <c r="B281" s="93"/>
      <c r="C281" s="93"/>
      <c r="D281" s="93"/>
      <c r="E281" s="93"/>
      <c r="F281" s="93"/>
      <c r="G281" s="93"/>
      <c r="H281" s="93"/>
      <c r="I281" s="93"/>
      <c r="J281" s="93"/>
      <c r="K281" s="93"/>
      <c r="L281" s="93"/>
      <c r="M281" s="93"/>
      <c r="N281" s="93"/>
      <c r="O281" s="93"/>
      <c r="P281" s="93"/>
      <c r="Q281" s="93"/>
    </row>
    <row r="282" spans="1:17" x14ac:dyDescent="0.25">
      <c r="A282" s="93"/>
      <c r="B282" s="93"/>
      <c r="C282" s="93"/>
      <c r="D282" s="93"/>
      <c r="E282" s="93"/>
      <c r="F282" s="93"/>
      <c r="G282" s="93"/>
      <c r="H282" s="93"/>
      <c r="I282" s="93"/>
      <c r="J282" s="93"/>
      <c r="K282" s="93"/>
      <c r="L282" s="93"/>
      <c r="M282" s="93"/>
      <c r="N282" s="93"/>
      <c r="O282" s="93"/>
      <c r="P282" s="93"/>
      <c r="Q282" s="93"/>
    </row>
    <row r="283" spans="1:17" x14ac:dyDescent="0.25">
      <c r="A283" s="93"/>
      <c r="B283" s="93"/>
      <c r="C283" s="93"/>
      <c r="D283" s="93"/>
      <c r="E283" s="93"/>
      <c r="F283" s="93"/>
      <c r="G283" s="93"/>
      <c r="H283" s="93"/>
      <c r="I283" s="93"/>
      <c r="J283" s="93"/>
      <c r="K283" s="93"/>
      <c r="L283" s="93"/>
      <c r="M283" s="93"/>
      <c r="N283" s="93"/>
      <c r="O283" s="93"/>
      <c r="P283" s="93"/>
      <c r="Q283" s="93"/>
    </row>
    <row r="284" spans="1:17" x14ac:dyDescent="0.25">
      <c r="A284" s="93"/>
      <c r="B284" s="93"/>
      <c r="C284" s="93"/>
      <c r="D284" s="93"/>
      <c r="E284" s="93"/>
      <c r="F284" s="93"/>
      <c r="G284" s="93"/>
      <c r="H284" s="93"/>
      <c r="I284" s="93"/>
      <c r="J284" s="93"/>
      <c r="K284" s="93"/>
      <c r="L284" s="93"/>
      <c r="M284" s="93"/>
      <c r="N284" s="93"/>
      <c r="O284" s="93"/>
      <c r="P284" s="93"/>
      <c r="Q284" s="93"/>
    </row>
    <row r="285" spans="1:17" x14ac:dyDescent="0.25">
      <c r="A285" s="93"/>
      <c r="B285" s="93"/>
      <c r="C285" s="93"/>
      <c r="D285" s="93"/>
      <c r="E285" s="93"/>
      <c r="F285" s="93"/>
      <c r="G285" s="93"/>
      <c r="H285" s="93"/>
      <c r="I285" s="93"/>
      <c r="J285" s="93"/>
      <c r="K285" s="93"/>
      <c r="L285" s="93"/>
      <c r="M285" s="93"/>
      <c r="N285" s="93"/>
      <c r="O285" s="93"/>
      <c r="P285" s="93"/>
      <c r="Q285" s="93"/>
    </row>
    <row r="286" spans="1:17" x14ac:dyDescent="0.25">
      <c r="A286" s="93"/>
      <c r="B286" s="93"/>
      <c r="C286" s="93"/>
      <c r="D286" s="93"/>
      <c r="E286" s="93"/>
      <c r="F286" s="93"/>
      <c r="G286" s="93"/>
      <c r="H286" s="93"/>
      <c r="I286" s="93"/>
      <c r="J286" s="93"/>
      <c r="K286" s="93"/>
      <c r="L286" s="93"/>
      <c r="M286" s="93"/>
      <c r="N286" s="93"/>
      <c r="O286" s="93"/>
      <c r="P286" s="93"/>
      <c r="Q286" s="93"/>
    </row>
    <row r="287" spans="1:17" x14ac:dyDescent="0.25">
      <c r="A287" s="93"/>
      <c r="B287" s="93"/>
      <c r="C287" s="93"/>
      <c r="D287" s="93"/>
      <c r="E287" s="93"/>
      <c r="F287" s="93"/>
      <c r="G287" s="93"/>
      <c r="H287" s="93"/>
      <c r="I287" s="93"/>
      <c r="J287" s="93"/>
      <c r="K287" s="93"/>
      <c r="L287" s="93"/>
      <c r="M287" s="93"/>
      <c r="N287" s="93"/>
      <c r="O287" s="93"/>
      <c r="P287" s="93"/>
      <c r="Q287" s="93"/>
    </row>
    <row r="288" spans="1:17" x14ac:dyDescent="0.25">
      <c r="A288" s="93"/>
      <c r="B288" s="93"/>
      <c r="C288" s="93"/>
      <c r="D288" s="93"/>
      <c r="E288" s="93"/>
      <c r="F288" s="93"/>
      <c r="G288" s="93"/>
      <c r="H288" s="93"/>
      <c r="I288" s="93"/>
      <c r="J288" s="93"/>
      <c r="K288" s="93"/>
      <c r="L288" s="93"/>
      <c r="M288" s="93"/>
      <c r="N288" s="93"/>
      <c r="O288" s="93"/>
      <c r="P288" s="93"/>
      <c r="Q288" s="93"/>
    </row>
    <row r="289" spans="1:17" x14ac:dyDescent="0.25">
      <c r="A289" s="93"/>
      <c r="B289" s="93"/>
      <c r="C289" s="93"/>
      <c r="D289" s="93"/>
      <c r="E289" s="93"/>
      <c r="F289" s="93"/>
      <c r="G289" s="93"/>
      <c r="H289" s="93"/>
      <c r="I289" s="93"/>
      <c r="J289" s="93"/>
      <c r="K289" s="93"/>
      <c r="L289" s="93"/>
      <c r="M289" s="93"/>
      <c r="N289" s="93"/>
      <c r="O289" s="93"/>
      <c r="P289" s="93"/>
      <c r="Q289" s="93"/>
    </row>
    <row r="290" spans="1:17" x14ac:dyDescent="0.25">
      <c r="A290" s="93"/>
      <c r="B290" s="93"/>
      <c r="C290" s="93"/>
      <c r="D290" s="93"/>
      <c r="E290" s="93"/>
      <c r="F290" s="93"/>
      <c r="G290" s="93"/>
      <c r="H290" s="93"/>
      <c r="I290" s="93"/>
      <c r="J290" s="93"/>
      <c r="K290" s="93"/>
      <c r="L290" s="93"/>
      <c r="M290" s="93"/>
      <c r="N290" s="93"/>
      <c r="O290" s="93"/>
      <c r="P290" s="93"/>
      <c r="Q290" s="93"/>
    </row>
    <row r="291" spans="1:17" x14ac:dyDescent="0.25">
      <c r="A291" s="93"/>
      <c r="B291" s="93"/>
      <c r="C291" s="93"/>
      <c r="D291" s="93"/>
      <c r="E291" s="93"/>
      <c r="F291" s="93"/>
      <c r="G291" s="93"/>
      <c r="H291" s="93"/>
      <c r="I291" s="93"/>
      <c r="J291" s="93"/>
      <c r="K291" s="93"/>
      <c r="L291" s="93"/>
      <c r="M291" s="93"/>
      <c r="N291" s="93"/>
      <c r="O291" s="93"/>
      <c r="P291" s="93"/>
      <c r="Q291" s="93"/>
    </row>
    <row r="292" spans="1:17" x14ac:dyDescent="0.25">
      <c r="A292" s="93"/>
      <c r="B292" s="93"/>
      <c r="C292" s="93"/>
      <c r="D292" s="93"/>
      <c r="E292" s="93"/>
      <c r="F292" s="93"/>
      <c r="G292" s="93"/>
      <c r="H292" s="93"/>
      <c r="I292" s="93"/>
      <c r="J292" s="93"/>
      <c r="K292" s="93"/>
      <c r="L292" s="93"/>
      <c r="M292" s="93"/>
      <c r="N292" s="93"/>
      <c r="O292" s="93"/>
      <c r="P292" s="93"/>
      <c r="Q292" s="93"/>
    </row>
    <row r="293" spans="1:17" x14ac:dyDescent="0.25">
      <c r="A293" s="93"/>
      <c r="B293" s="93"/>
      <c r="C293" s="93"/>
      <c r="D293" s="93"/>
      <c r="E293" s="93"/>
      <c r="F293" s="93"/>
      <c r="G293" s="93"/>
      <c r="H293" s="93"/>
      <c r="I293" s="93"/>
      <c r="J293" s="93"/>
      <c r="K293" s="93"/>
      <c r="L293" s="93"/>
      <c r="M293" s="93"/>
      <c r="N293" s="93"/>
      <c r="O293" s="93"/>
      <c r="P293" s="93"/>
      <c r="Q293" s="93"/>
    </row>
    <row r="294" spans="1:17" x14ac:dyDescent="0.25">
      <c r="A294" s="93"/>
      <c r="B294" s="93"/>
      <c r="C294" s="93"/>
      <c r="D294" s="93"/>
      <c r="E294" s="93"/>
      <c r="F294" s="93"/>
      <c r="G294" s="93"/>
      <c r="H294" s="93"/>
      <c r="I294" s="93"/>
      <c r="J294" s="93"/>
      <c r="K294" s="93"/>
      <c r="L294" s="93"/>
      <c r="M294" s="93"/>
      <c r="N294" s="93"/>
      <c r="O294" s="93"/>
      <c r="P294" s="93"/>
      <c r="Q294" s="93"/>
    </row>
    <row r="295" spans="1:17" x14ac:dyDescent="0.25">
      <c r="A295" s="93"/>
      <c r="B295" s="93"/>
      <c r="C295" s="93"/>
      <c r="D295" s="93"/>
      <c r="E295" s="93"/>
      <c r="F295" s="93"/>
      <c r="G295" s="93"/>
      <c r="H295" s="93"/>
      <c r="I295" s="93"/>
      <c r="J295" s="93"/>
      <c r="K295" s="93"/>
      <c r="L295" s="93"/>
      <c r="M295" s="93"/>
      <c r="N295" s="93"/>
      <c r="O295" s="93"/>
      <c r="P295" s="93"/>
      <c r="Q295" s="93"/>
    </row>
    <row r="296" spans="1:17" x14ac:dyDescent="0.25">
      <c r="A296" s="93"/>
      <c r="B296" s="93"/>
      <c r="C296" s="93"/>
      <c r="D296" s="93"/>
      <c r="E296" s="93"/>
      <c r="F296" s="93"/>
      <c r="G296" s="93"/>
      <c r="H296" s="93"/>
      <c r="I296" s="93"/>
      <c r="J296" s="93"/>
      <c r="K296" s="93"/>
      <c r="L296" s="93"/>
      <c r="M296" s="93"/>
      <c r="N296" s="93"/>
      <c r="O296" s="93"/>
      <c r="P296" s="93"/>
      <c r="Q296" s="93"/>
    </row>
    <row r="297" spans="1:17" x14ac:dyDescent="0.25">
      <c r="A297" s="93"/>
      <c r="B297" s="93"/>
      <c r="C297" s="93"/>
      <c r="D297" s="93"/>
      <c r="E297" s="93"/>
      <c r="F297" s="93"/>
      <c r="G297" s="93"/>
      <c r="H297" s="93"/>
      <c r="I297" s="93"/>
      <c r="J297" s="93"/>
      <c r="K297" s="93"/>
      <c r="L297" s="93"/>
      <c r="M297" s="93"/>
      <c r="N297" s="93"/>
      <c r="O297" s="93"/>
      <c r="P297" s="93"/>
      <c r="Q297" s="93"/>
    </row>
    <row r="298" spans="1:17" x14ac:dyDescent="0.25">
      <c r="A298" s="93"/>
      <c r="B298" s="93"/>
      <c r="C298" s="93"/>
      <c r="D298" s="93"/>
      <c r="E298" s="93"/>
      <c r="F298" s="93"/>
      <c r="G298" s="93"/>
      <c r="H298" s="93"/>
      <c r="I298" s="93"/>
      <c r="J298" s="93"/>
      <c r="K298" s="93"/>
      <c r="L298" s="93"/>
      <c r="M298" s="93"/>
      <c r="N298" s="93"/>
      <c r="O298" s="93"/>
      <c r="P298" s="93"/>
      <c r="Q298" s="93"/>
    </row>
    <row r="299" spans="1:17" x14ac:dyDescent="0.25">
      <c r="A299" s="93"/>
      <c r="B299" s="93"/>
      <c r="C299" s="93"/>
      <c r="D299" s="93"/>
      <c r="E299" s="93"/>
      <c r="F299" s="93"/>
      <c r="G299" s="93"/>
      <c r="H299" s="93"/>
      <c r="I299" s="93"/>
      <c r="J299" s="93"/>
      <c r="K299" s="93"/>
      <c r="L299" s="93"/>
      <c r="M299" s="93"/>
      <c r="N299" s="93"/>
      <c r="O299" s="93"/>
      <c r="P299" s="93"/>
      <c r="Q299" s="93"/>
    </row>
    <row r="300" spans="1:17" x14ac:dyDescent="0.25">
      <c r="A300" s="93"/>
      <c r="B300" s="93"/>
      <c r="C300" s="93"/>
      <c r="D300" s="93"/>
      <c r="E300" s="93"/>
      <c r="F300" s="93"/>
      <c r="G300" s="93"/>
      <c r="H300" s="93"/>
      <c r="I300" s="93"/>
      <c r="J300" s="93"/>
      <c r="K300" s="93"/>
      <c r="L300" s="93"/>
      <c r="M300" s="93"/>
      <c r="N300" s="93"/>
      <c r="O300" s="93"/>
      <c r="P300" s="93"/>
      <c r="Q300" s="93"/>
    </row>
    <row r="301" spans="1:17" x14ac:dyDescent="0.25">
      <c r="A301" s="93"/>
      <c r="B301" s="93"/>
      <c r="C301" s="93"/>
      <c r="D301" s="93"/>
      <c r="E301" s="93"/>
      <c r="F301" s="93"/>
      <c r="G301" s="93"/>
      <c r="H301" s="93"/>
      <c r="I301" s="93"/>
      <c r="J301" s="93"/>
      <c r="K301" s="93"/>
      <c r="L301" s="93"/>
      <c r="M301" s="93"/>
      <c r="N301" s="93"/>
      <c r="O301" s="93"/>
      <c r="P301" s="93"/>
      <c r="Q301" s="93"/>
    </row>
    <row r="302" spans="1:17" x14ac:dyDescent="0.25">
      <c r="A302" s="93"/>
      <c r="B302" s="93"/>
      <c r="C302" s="93"/>
      <c r="D302" s="93"/>
      <c r="E302" s="93"/>
      <c r="F302" s="93"/>
      <c r="G302" s="93"/>
      <c r="H302" s="93"/>
      <c r="I302" s="93"/>
      <c r="J302" s="93"/>
      <c r="K302" s="93"/>
      <c r="L302" s="93"/>
      <c r="M302" s="93"/>
      <c r="N302" s="93"/>
      <c r="O302" s="93"/>
      <c r="P302" s="93"/>
      <c r="Q302" s="93"/>
    </row>
    <row r="303" spans="1:17" x14ac:dyDescent="0.25">
      <c r="A303" s="93"/>
      <c r="B303" s="93"/>
      <c r="C303" s="93"/>
      <c r="D303" s="93"/>
      <c r="E303" s="93"/>
      <c r="F303" s="93"/>
      <c r="G303" s="93"/>
      <c r="H303" s="93"/>
      <c r="I303" s="93"/>
      <c r="J303" s="93"/>
      <c r="K303" s="93"/>
      <c r="L303" s="93"/>
      <c r="M303" s="93"/>
      <c r="N303" s="93"/>
      <c r="O303" s="93"/>
      <c r="P303" s="93"/>
      <c r="Q303" s="93"/>
    </row>
    <row r="304" spans="1:17" x14ac:dyDescent="0.25">
      <c r="A304" s="93"/>
      <c r="B304" s="93"/>
      <c r="C304" s="93"/>
      <c r="D304" s="93"/>
      <c r="E304" s="93"/>
      <c r="F304" s="93"/>
      <c r="G304" s="93"/>
      <c r="H304" s="93"/>
      <c r="I304" s="93"/>
      <c r="J304" s="93"/>
      <c r="K304" s="93"/>
      <c r="L304" s="93"/>
      <c r="M304" s="93"/>
      <c r="N304" s="93"/>
      <c r="O304" s="93"/>
      <c r="P304" s="93"/>
      <c r="Q304" s="93"/>
    </row>
    <row r="305" spans="1:17" x14ac:dyDescent="0.25">
      <c r="A305" s="93"/>
      <c r="B305" s="93"/>
      <c r="C305" s="93"/>
      <c r="D305" s="93"/>
      <c r="E305" s="93"/>
      <c r="F305" s="93"/>
      <c r="G305" s="93"/>
      <c r="H305" s="93"/>
      <c r="I305" s="93"/>
      <c r="J305" s="93"/>
      <c r="K305" s="93"/>
      <c r="L305" s="93"/>
      <c r="M305" s="93"/>
      <c r="N305" s="93"/>
      <c r="O305" s="93"/>
      <c r="P305" s="93"/>
      <c r="Q305" s="93"/>
    </row>
    <row r="306" spans="1:17" x14ac:dyDescent="0.25">
      <c r="A306" s="93"/>
      <c r="B306" s="93"/>
      <c r="C306" s="93"/>
      <c r="D306" s="93"/>
      <c r="E306" s="93"/>
      <c r="F306" s="93"/>
      <c r="G306" s="93"/>
      <c r="H306" s="93"/>
      <c r="I306" s="93"/>
      <c r="J306" s="93"/>
      <c r="K306" s="93"/>
      <c r="L306" s="93"/>
      <c r="M306" s="93"/>
      <c r="N306" s="93"/>
      <c r="O306" s="93"/>
      <c r="P306" s="93"/>
      <c r="Q306" s="93"/>
    </row>
    <row r="307" spans="1:17" x14ac:dyDescent="0.25">
      <c r="A307" s="93"/>
      <c r="B307" s="93"/>
      <c r="C307" s="93"/>
      <c r="D307" s="93"/>
      <c r="E307" s="93"/>
      <c r="F307" s="93"/>
      <c r="G307" s="93"/>
      <c r="H307" s="93"/>
      <c r="I307" s="93"/>
      <c r="J307" s="93"/>
      <c r="K307" s="93"/>
      <c r="L307" s="93"/>
      <c r="M307" s="93"/>
      <c r="N307" s="93"/>
      <c r="O307" s="93"/>
      <c r="P307" s="93"/>
      <c r="Q307" s="93"/>
    </row>
    <row r="308" spans="1:17" x14ac:dyDescent="0.25">
      <c r="A308" s="93"/>
      <c r="B308" s="93"/>
      <c r="C308" s="93"/>
      <c r="D308" s="93"/>
      <c r="E308" s="93"/>
      <c r="F308" s="93"/>
      <c r="G308" s="93"/>
      <c r="H308" s="93"/>
      <c r="I308" s="93"/>
      <c r="J308" s="93"/>
      <c r="K308" s="93"/>
      <c r="L308" s="93"/>
      <c r="M308" s="93"/>
      <c r="N308" s="93"/>
      <c r="O308" s="93"/>
      <c r="P308" s="93"/>
      <c r="Q308" s="93"/>
    </row>
    <row r="309" spans="1:17" x14ac:dyDescent="0.25">
      <c r="A309" s="93"/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O309" s="93"/>
      <c r="P309" s="93"/>
      <c r="Q309" s="93"/>
    </row>
    <row r="310" spans="1:17" x14ac:dyDescent="0.25">
      <c r="A310" s="93"/>
      <c r="B310" s="93"/>
      <c r="C310" s="93"/>
      <c r="D310" s="93"/>
      <c r="E310" s="93"/>
      <c r="F310" s="93"/>
      <c r="G310" s="93"/>
      <c r="H310" s="93"/>
      <c r="I310" s="93"/>
      <c r="J310" s="93"/>
      <c r="K310" s="93"/>
      <c r="L310" s="93"/>
      <c r="M310" s="93"/>
      <c r="N310" s="93"/>
      <c r="O310" s="93"/>
      <c r="P310" s="93"/>
      <c r="Q310" s="93"/>
    </row>
    <row r="311" spans="1:17" x14ac:dyDescent="0.25">
      <c r="A311" s="93"/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3"/>
      <c r="O311" s="93"/>
      <c r="P311" s="93"/>
      <c r="Q311" s="93"/>
    </row>
    <row r="312" spans="1:17" x14ac:dyDescent="0.25">
      <c r="A312" s="93"/>
      <c r="B312" s="93"/>
      <c r="C312" s="93"/>
      <c r="D312" s="93"/>
      <c r="E312" s="93"/>
      <c r="F312" s="93"/>
      <c r="G312" s="93"/>
      <c r="H312" s="93"/>
      <c r="I312" s="93"/>
      <c r="J312" s="93"/>
      <c r="K312" s="93"/>
      <c r="L312" s="93"/>
      <c r="M312" s="93"/>
      <c r="N312" s="93"/>
      <c r="O312" s="93"/>
      <c r="P312" s="93"/>
      <c r="Q312" s="93"/>
    </row>
    <row r="313" spans="1:17" x14ac:dyDescent="0.25">
      <c r="A313" s="93"/>
      <c r="B313" s="93"/>
      <c r="C313" s="93"/>
      <c r="D313" s="93"/>
      <c r="E313" s="93"/>
      <c r="F313" s="93"/>
      <c r="G313" s="93"/>
      <c r="H313" s="93"/>
      <c r="I313" s="93"/>
      <c r="J313" s="93"/>
      <c r="K313" s="93"/>
      <c r="L313" s="93"/>
      <c r="M313" s="93"/>
      <c r="N313" s="93"/>
      <c r="O313" s="93"/>
      <c r="P313" s="93"/>
      <c r="Q313" s="93"/>
    </row>
    <row r="314" spans="1:17" x14ac:dyDescent="0.25">
      <c r="A314" s="93"/>
      <c r="B314" s="93"/>
      <c r="C314" s="93"/>
      <c r="D314" s="93"/>
      <c r="E314" s="93"/>
      <c r="F314" s="93"/>
      <c r="G314" s="93"/>
      <c r="H314" s="93"/>
      <c r="I314" s="93"/>
      <c r="J314" s="93"/>
      <c r="K314" s="93"/>
      <c r="L314" s="93"/>
      <c r="M314" s="93"/>
      <c r="N314" s="93"/>
      <c r="O314" s="93"/>
      <c r="P314" s="93"/>
      <c r="Q314" s="93"/>
    </row>
    <row r="315" spans="1:17" x14ac:dyDescent="0.25">
      <c r="A315" s="93"/>
      <c r="B315" s="93"/>
      <c r="C315" s="93"/>
      <c r="D315" s="93"/>
      <c r="E315" s="93"/>
      <c r="F315" s="93"/>
      <c r="G315" s="93"/>
      <c r="H315" s="93"/>
      <c r="I315" s="93"/>
      <c r="J315" s="93"/>
      <c r="K315" s="93"/>
      <c r="L315" s="93"/>
      <c r="M315" s="93"/>
      <c r="N315" s="93"/>
      <c r="O315" s="93"/>
      <c r="P315" s="93"/>
      <c r="Q315" s="93"/>
    </row>
    <row r="316" spans="1:17" x14ac:dyDescent="0.25">
      <c r="A316" s="93"/>
      <c r="B316" s="93"/>
      <c r="C316" s="93"/>
      <c r="D316" s="93"/>
      <c r="E316" s="93"/>
      <c r="F316" s="93"/>
      <c r="G316" s="93"/>
      <c r="H316" s="93"/>
      <c r="I316" s="93"/>
      <c r="J316" s="93"/>
      <c r="K316" s="93"/>
      <c r="L316" s="93"/>
      <c r="M316" s="93"/>
      <c r="N316" s="93"/>
      <c r="O316" s="93"/>
      <c r="P316" s="93"/>
      <c r="Q316" s="93"/>
    </row>
    <row r="317" spans="1:17" x14ac:dyDescent="0.25">
      <c r="A317" s="93"/>
      <c r="B317" s="93"/>
      <c r="C317" s="93"/>
      <c r="D317" s="93"/>
      <c r="E317" s="93"/>
      <c r="F317" s="93"/>
      <c r="G317" s="93"/>
      <c r="H317" s="93"/>
      <c r="I317" s="93"/>
      <c r="J317" s="93"/>
      <c r="K317" s="93"/>
      <c r="L317" s="93"/>
      <c r="M317" s="93"/>
      <c r="N317" s="93"/>
      <c r="O317" s="93"/>
      <c r="P317" s="93"/>
      <c r="Q317" s="93"/>
    </row>
    <row r="318" spans="1:17" x14ac:dyDescent="0.25">
      <c r="A318" s="93"/>
      <c r="B318" s="93"/>
      <c r="C318" s="93"/>
      <c r="D318" s="93"/>
      <c r="E318" s="93"/>
      <c r="F318" s="93"/>
      <c r="G318" s="93"/>
      <c r="H318" s="93"/>
      <c r="I318" s="93"/>
      <c r="J318" s="93"/>
      <c r="K318" s="93"/>
      <c r="L318" s="93"/>
      <c r="M318" s="93"/>
      <c r="N318" s="93"/>
      <c r="O318" s="93"/>
      <c r="P318" s="93"/>
      <c r="Q318" s="93"/>
    </row>
    <row r="319" spans="1:17" x14ac:dyDescent="0.25">
      <c r="A319" s="93"/>
      <c r="B319" s="93"/>
      <c r="C319" s="93"/>
      <c r="D319" s="93"/>
      <c r="E319" s="93"/>
      <c r="F319" s="93"/>
      <c r="G319" s="93"/>
      <c r="H319" s="93"/>
      <c r="I319" s="93"/>
      <c r="J319" s="93"/>
      <c r="K319" s="93"/>
      <c r="L319" s="93"/>
      <c r="M319" s="93"/>
      <c r="N319" s="93"/>
      <c r="O319" s="93"/>
      <c r="P319" s="93"/>
      <c r="Q319" s="93"/>
    </row>
    <row r="320" spans="1:17" x14ac:dyDescent="0.25">
      <c r="A320" s="93"/>
      <c r="B320" s="93"/>
      <c r="C320" s="93"/>
      <c r="D320" s="93"/>
      <c r="E320" s="93"/>
      <c r="F320" s="93"/>
      <c r="G320" s="93"/>
      <c r="H320" s="93"/>
      <c r="I320" s="93"/>
      <c r="J320" s="93"/>
      <c r="K320" s="93"/>
      <c r="L320" s="93"/>
      <c r="M320" s="93"/>
      <c r="N320" s="93"/>
      <c r="O320" s="93"/>
      <c r="P320" s="93"/>
      <c r="Q320" s="93"/>
    </row>
    <row r="321" spans="1:17" x14ac:dyDescent="0.25">
      <c r="A321" s="93"/>
      <c r="B321" s="93"/>
      <c r="C321" s="93"/>
      <c r="D321" s="93"/>
      <c r="E321" s="93"/>
      <c r="F321" s="93"/>
      <c r="G321" s="93"/>
      <c r="H321" s="93"/>
      <c r="I321" s="93"/>
      <c r="J321" s="93"/>
      <c r="K321" s="93"/>
      <c r="L321" s="93"/>
      <c r="M321" s="93"/>
      <c r="N321" s="93"/>
      <c r="O321" s="93"/>
      <c r="P321" s="93"/>
      <c r="Q321" s="93"/>
    </row>
    <row r="322" spans="1:17" x14ac:dyDescent="0.25">
      <c r="A322" s="93"/>
      <c r="B322" s="93"/>
      <c r="C322" s="93"/>
      <c r="D322" s="93"/>
      <c r="E322" s="93"/>
      <c r="F322" s="93"/>
      <c r="G322" s="93"/>
      <c r="H322" s="93"/>
      <c r="I322" s="93"/>
      <c r="J322" s="93"/>
      <c r="K322" s="93"/>
      <c r="L322" s="93"/>
      <c r="M322" s="93"/>
      <c r="N322" s="93"/>
      <c r="O322" s="93"/>
      <c r="P322" s="93"/>
      <c r="Q322" s="93"/>
    </row>
    <row r="323" spans="1:17" x14ac:dyDescent="0.25">
      <c r="A323" s="93"/>
      <c r="B323" s="93"/>
      <c r="C323" s="93"/>
      <c r="D323" s="93"/>
      <c r="E323" s="93"/>
      <c r="F323" s="93"/>
      <c r="G323" s="93"/>
      <c r="H323" s="93"/>
      <c r="I323" s="93"/>
      <c r="J323" s="93"/>
      <c r="K323" s="93"/>
      <c r="L323" s="93"/>
      <c r="M323" s="93"/>
      <c r="N323" s="93"/>
      <c r="O323" s="93"/>
      <c r="P323" s="93"/>
      <c r="Q323" s="93"/>
    </row>
    <row r="324" spans="1:17" x14ac:dyDescent="0.25">
      <c r="G324" s="93"/>
      <c r="H324" s="93"/>
      <c r="I324" s="93"/>
      <c r="J324" s="93"/>
      <c r="K324" s="93"/>
      <c r="L324" s="93"/>
      <c r="M324" s="93"/>
      <c r="N324" s="93"/>
      <c r="O324" s="93"/>
      <c r="P324" s="93"/>
      <c r="Q324" s="93"/>
    </row>
    <row r="325" spans="1:17" x14ac:dyDescent="0.25">
      <c r="G325" s="93"/>
      <c r="H325" s="93"/>
      <c r="I325" s="93"/>
      <c r="J325" s="93"/>
      <c r="K325" s="93"/>
      <c r="L325" s="93"/>
      <c r="M325" s="93"/>
      <c r="N325" s="93"/>
      <c r="O325" s="93"/>
      <c r="P325" s="93"/>
      <c r="Q325" s="93"/>
    </row>
    <row r="326" spans="1:17" x14ac:dyDescent="0.25">
      <c r="G326" s="93"/>
      <c r="H326" s="93"/>
      <c r="I326" s="93"/>
      <c r="J326" s="93"/>
      <c r="K326" s="93"/>
      <c r="L326" s="93"/>
      <c r="M326" s="93"/>
      <c r="N326" s="93"/>
      <c r="O326" s="93"/>
      <c r="P326" s="93"/>
      <c r="Q326" s="93"/>
    </row>
    <row r="327" spans="1:17" x14ac:dyDescent="0.25">
      <c r="G327" s="93"/>
      <c r="H327" s="93"/>
      <c r="I327" s="93"/>
      <c r="J327" s="93"/>
      <c r="K327" s="93"/>
      <c r="L327" s="93"/>
      <c r="M327" s="93"/>
      <c r="N327" s="93"/>
      <c r="O327" s="93"/>
      <c r="P327" s="93"/>
      <c r="Q327" s="93"/>
    </row>
    <row r="328" spans="1:17" x14ac:dyDescent="0.25">
      <c r="G328" s="93"/>
      <c r="H328" s="93"/>
      <c r="I328" s="93"/>
      <c r="J328" s="93"/>
      <c r="K328" s="93"/>
      <c r="L328" s="93"/>
      <c r="M328" s="93"/>
      <c r="N328" s="93"/>
      <c r="O328" s="93"/>
      <c r="P328" s="93"/>
      <c r="Q328" s="93"/>
    </row>
    <row r="329" spans="1:17" x14ac:dyDescent="0.25">
      <c r="G329" s="93"/>
      <c r="H329" s="93"/>
      <c r="I329" s="93"/>
      <c r="J329" s="93"/>
      <c r="K329" s="93"/>
      <c r="L329" s="93"/>
      <c r="M329" s="93"/>
      <c r="N329" s="93"/>
      <c r="O329" s="93"/>
      <c r="P329" s="93"/>
      <c r="Q329" s="93"/>
    </row>
    <row r="330" spans="1:17" x14ac:dyDescent="0.25">
      <c r="G330" s="93"/>
      <c r="H330" s="93"/>
      <c r="I330" s="93"/>
      <c r="J330" s="93"/>
      <c r="K330" s="93"/>
      <c r="L330" s="93"/>
      <c r="M330" s="93"/>
      <c r="N330" s="93"/>
      <c r="O330" s="93"/>
      <c r="P330" s="93"/>
      <c r="Q330" s="93"/>
    </row>
    <row r="331" spans="1:17" x14ac:dyDescent="0.25">
      <c r="G331" s="93"/>
      <c r="H331" s="93"/>
      <c r="I331" s="93"/>
      <c r="J331" s="93"/>
      <c r="K331" s="93"/>
      <c r="L331" s="93"/>
      <c r="M331" s="93"/>
      <c r="N331" s="93"/>
      <c r="O331" s="93"/>
      <c r="P331" s="93"/>
      <c r="Q331" s="93"/>
    </row>
    <row r="332" spans="1:17" x14ac:dyDescent="0.25">
      <c r="G332" s="93"/>
      <c r="H332" s="93"/>
      <c r="I332" s="93"/>
      <c r="J332" s="93"/>
      <c r="K332" s="93"/>
      <c r="L332" s="93"/>
      <c r="M332" s="93"/>
      <c r="N332" s="93"/>
      <c r="O332" s="93"/>
      <c r="P332" s="93"/>
      <c r="Q332" s="93"/>
    </row>
    <row r="333" spans="1:17" x14ac:dyDescent="0.25">
      <c r="G333" s="93"/>
      <c r="H333" s="93"/>
      <c r="I333" s="93"/>
      <c r="J333" s="93"/>
      <c r="K333" s="93"/>
      <c r="L333" s="93"/>
      <c r="M333" s="93"/>
      <c r="N333" s="93"/>
      <c r="O333" s="93"/>
      <c r="P333" s="93"/>
      <c r="Q333" s="93"/>
    </row>
    <row r="334" spans="1:17" x14ac:dyDescent="0.25">
      <c r="G334" s="93"/>
      <c r="H334" s="93"/>
      <c r="I334" s="93"/>
      <c r="J334" s="93"/>
      <c r="K334" s="93"/>
      <c r="L334" s="93"/>
      <c r="M334" s="93"/>
      <c r="N334" s="93"/>
      <c r="O334" s="93"/>
      <c r="P334" s="93"/>
      <c r="Q334" s="93"/>
    </row>
    <row r="335" spans="1:17" x14ac:dyDescent="0.25">
      <c r="G335" s="93"/>
      <c r="H335" s="93"/>
      <c r="I335" s="93"/>
      <c r="J335" s="93"/>
      <c r="K335" s="93"/>
      <c r="L335" s="93"/>
      <c r="M335" s="93"/>
      <c r="N335" s="93"/>
      <c r="O335" s="93"/>
      <c r="P335" s="93"/>
      <c r="Q335" s="93"/>
    </row>
    <row r="336" spans="1:17" x14ac:dyDescent="0.25">
      <c r="G336" s="93"/>
      <c r="H336" s="93"/>
      <c r="I336" s="93"/>
      <c r="J336" s="93"/>
      <c r="K336" s="93"/>
      <c r="L336" s="93"/>
      <c r="M336" s="93"/>
      <c r="N336" s="93"/>
      <c r="O336" s="93"/>
      <c r="P336" s="93"/>
      <c r="Q336" s="93"/>
    </row>
    <row r="337" spans="7:17" x14ac:dyDescent="0.25">
      <c r="G337" s="93"/>
      <c r="H337" s="93"/>
      <c r="I337" s="93"/>
      <c r="J337" s="93"/>
      <c r="K337" s="93"/>
      <c r="L337" s="93"/>
      <c r="M337" s="93"/>
      <c r="N337" s="93"/>
      <c r="O337" s="93"/>
      <c r="P337" s="93"/>
      <c r="Q337" s="93"/>
    </row>
    <row r="338" spans="7:17" x14ac:dyDescent="0.25">
      <c r="G338" s="93"/>
      <c r="H338" s="93"/>
      <c r="I338" s="93"/>
      <c r="J338" s="93"/>
      <c r="K338" s="93"/>
      <c r="L338" s="93"/>
      <c r="M338" s="93"/>
      <c r="N338" s="93"/>
      <c r="O338" s="93"/>
      <c r="P338" s="93"/>
      <c r="Q338" s="93"/>
    </row>
    <row r="339" spans="7:17" x14ac:dyDescent="0.25">
      <c r="G339" s="93"/>
      <c r="H339" s="93"/>
      <c r="I339" s="93"/>
      <c r="J339" s="93"/>
      <c r="K339" s="93"/>
      <c r="L339" s="93"/>
      <c r="M339" s="93"/>
      <c r="N339" s="93"/>
      <c r="O339" s="93"/>
      <c r="P339" s="93"/>
      <c r="Q339" s="93"/>
    </row>
    <row r="340" spans="7:17" x14ac:dyDescent="0.25">
      <c r="G340" s="93"/>
      <c r="H340" s="93"/>
      <c r="I340" s="93"/>
      <c r="J340" s="93"/>
      <c r="K340" s="93"/>
      <c r="L340" s="93"/>
      <c r="M340" s="93"/>
      <c r="N340" s="93"/>
      <c r="O340" s="93"/>
      <c r="P340" s="93"/>
      <c r="Q340" s="93"/>
    </row>
    <row r="341" spans="7:17" x14ac:dyDescent="0.25">
      <c r="G341" s="93"/>
      <c r="H341" s="93"/>
      <c r="I341" s="93"/>
      <c r="J341" s="93"/>
      <c r="K341" s="93"/>
      <c r="L341" s="93"/>
      <c r="M341" s="93"/>
      <c r="N341" s="93"/>
      <c r="O341" s="93"/>
      <c r="P341" s="93"/>
      <c r="Q341" s="93"/>
    </row>
    <row r="342" spans="7:17" x14ac:dyDescent="0.25">
      <c r="G342" s="93"/>
      <c r="H342" s="93"/>
      <c r="I342" s="93"/>
      <c r="J342" s="93"/>
      <c r="K342" s="93"/>
      <c r="L342" s="93"/>
      <c r="M342" s="93"/>
      <c r="N342" s="93"/>
      <c r="O342" s="93"/>
      <c r="P342" s="93"/>
      <c r="Q342" s="93"/>
    </row>
    <row r="343" spans="7:17" x14ac:dyDescent="0.25">
      <c r="G343" s="93"/>
      <c r="H343" s="93"/>
      <c r="I343" s="93"/>
      <c r="J343" s="93"/>
      <c r="K343" s="93"/>
      <c r="L343" s="93"/>
      <c r="M343" s="93"/>
      <c r="N343" s="93"/>
      <c r="O343" s="93"/>
      <c r="P343" s="93"/>
      <c r="Q343" s="93"/>
    </row>
    <row r="344" spans="7:17" x14ac:dyDescent="0.25">
      <c r="G344" s="93"/>
      <c r="H344" s="93"/>
      <c r="I344" s="93"/>
      <c r="J344" s="93"/>
      <c r="K344" s="93"/>
      <c r="L344" s="93"/>
      <c r="M344" s="93"/>
      <c r="N344" s="93"/>
      <c r="O344" s="93"/>
      <c r="P344" s="93"/>
      <c r="Q344" s="93"/>
    </row>
    <row r="345" spans="7:17" x14ac:dyDescent="0.25">
      <c r="G345" s="93"/>
      <c r="H345" s="93"/>
      <c r="I345" s="93"/>
      <c r="J345" s="93"/>
      <c r="K345" s="93"/>
      <c r="L345" s="93"/>
      <c r="M345" s="93"/>
      <c r="N345" s="93"/>
      <c r="O345" s="93"/>
      <c r="P345" s="93"/>
      <c r="Q345" s="93"/>
    </row>
    <row r="346" spans="7:17" x14ac:dyDescent="0.25">
      <c r="G346" s="93"/>
      <c r="H346" s="93"/>
      <c r="I346" s="93"/>
      <c r="J346" s="93"/>
      <c r="K346" s="93"/>
      <c r="L346" s="93"/>
      <c r="M346" s="93"/>
      <c r="N346" s="93"/>
      <c r="O346" s="93"/>
      <c r="P346" s="93"/>
      <c r="Q346" s="93"/>
    </row>
    <row r="347" spans="7:17" x14ac:dyDescent="0.25">
      <c r="G347" s="93"/>
      <c r="H347" s="93"/>
      <c r="I347" s="93"/>
      <c r="J347" s="93"/>
      <c r="K347" s="93"/>
      <c r="L347" s="93"/>
      <c r="M347" s="93"/>
      <c r="N347" s="93"/>
      <c r="O347" s="93"/>
      <c r="P347" s="93"/>
      <c r="Q347" s="93"/>
    </row>
    <row r="348" spans="7:17" x14ac:dyDescent="0.25">
      <c r="G348" s="93"/>
      <c r="H348" s="93"/>
      <c r="I348" s="93"/>
      <c r="J348" s="93"/>
      <c r="K348" s="93"/>
      <c r="L348" s="93"/>
      <c r="M348" s="93"/>
      <c r="N348" s="93"/>
      <c r="O348" s="93"/>
      <c r="P348" s="93"/>
      <c r="Q348" s="93"/>
    </row>
    <row r="349" spans="7:17" x14ac:dyDescent="0.25">
      <c r="G349" s="93"/>
      <c r="H349" s="93"/>
      <c r="I349" s="93"/>
      <c r="J349" s="93"/>
      <c r="K349" s="93"/>
      <c r="L349" s="93"/>
      <c r="M349" s="93"/>
      <c r="N349" s="93"/>
      <c r="O349" s="93"/>
      <c r="P349" s="93"/>
      <c r="Q349" s="93"/>
    </row>
    <row r="350" spans="7:17" x14ac:dyDescent="0.25">
      <c r="G350" s="93"/>
      <c r="H350" s="93"/>
      <c r="I350" s="93"/>
      <c r="J350" s="93"/>
      <c r="K350" s="93"/>
      <c r="L350" s="93"/>
      <c r="M350" s="93"/>
      <c r="N350" s="93"/>
      <c r="O350" s="93"/>
      <c r="P350" s="93"/>
      <c r="Q350" s="93"/>
    </row>
    <row r="351" spans="7:17" x14ac:dyDescent="0.25">
      <c r="G351" s="93"/>
      <c r="H351" s="93"/>
      <c r="I351" s="93"/>
      <c r="J351" s="93"/>
      <c r="K351" s="93"/>
      <c r="L351" s="93"/>
      <c r="M351" s="93"/>
      <c r="N351" s="93"/>
      <c r="O351" s="93"/>
      <c r="P351" s="93"/>
      <c r="Q351" s="93"/>
    </row>
    <row r="352" spans="7:17" x14ac:dyDescent="0.25">
      <c r="G352" s="93"/>
      <c r="H352" s="93"/>
      <c r="I352" s="93"/>
      <c r="J352" s="93"/>
      <c r="K352" s="93"/>
      <c r="L352" s="93"/>
      <c r="M352" s="93"/>
      <c r="N352" s="93"/>
      <c r="O352" s="93"/>
      <c r="P352" s="93"/>
      <c r="Q352" s="93"/>
    </row>
    <row r="353" spans="7:17" x14ac:dyDescent="0.25">
      <c r="G353" s="93"/>
      <c r="H353" s="93"/>
      <c r="I353" s="93"/>
      <c r="J353" s="93"/>
      <c r="K353" s="93"/>
      <c r="L353" s="93"/>
      <c r="M353" s="93"/>
      <c r="N353" s="93"/>
      <c r="O353" s="93"/>
      <c r="P353" s="93"/>
      <c r="Q353" s="93"/>
    </row>
    <row r="354" spans="7:17" x14ac:dyDescent="0.25">
      <c r="G354" s="93"/>
      <c r="H354" s="93"/>
      <c r="I354" s="93"/>
      <c r="J354" s="93"/>
      <c r="K354" s="93"/>
      <c r="L354" s="93"/>
      <c r="M354" s="93"/>
      <c r="N354" s="93"/>
      <c r="O354" s="93"/>
      <c r="P354" s="93"/>
      <c r="Q354" s="93"/>
    </row>
    <row r="355" spans="7:17" x14ac:dyDescent="0.25">
      <c r="G355" s="93"/>
      <c r="H355" s="93"/>
      <c r="I355" s="93"/>
      <c r="J355" s="93"/>
      <c r="K355" s="93"/>
      <c r="L355" s="93"/>
      <c r="M355" s="93"/>
      <c r="N355" s="93"/>
      <c r="O355" s="93"/>
      <c r="P355" s="93"/>
      <c r="Q355" s="93"/>
    </row>
    <row r="356" spans="7:17" x14ac:dyDescent="0.25">
      <c r="G356" s="93"/>
      <c r="H356" s="93"/>
      <c r="I356" s="93"/>
      <c r="J356" s="93"/>
      <c r="K356" s="93"/>
      <c r="L356" s="93"/>
      <c r="M356" s="93"/>
      <c r="N356" s="93"/>
      <c r="O356" s="93"/>
      <c r="P356" s="93"/>
      <c r="Q356" s="93"/>
    </row>
    <row r="357" spans="7:17" x14ac:dyDescent="0.25">
      <c r="G357" s="93"/>
      <c r="H357" s="93"/>
      <c r="I357" s="93"/>
      <c r="J357" s="93"/>
      <c r="K357" s="93"/>
      <c r="L357" s="93"/>
      <c r="M357" s="93"/>
      <c r="N357" s="93"/>
      <c r="O357" s="93"/>
      <c r="P357" s="93"/>
      <c r="Q357" s="93"/>
    </row>
    <row r="358" spans="7:17" x14ac:dyDescent="0.25">
      <c r="G358" s="93"/>
      <c r="H358" s="93"/>
      <c r="I358" s="93"/>
      <c r="J358" s="93"/>
      <c r="K358" s="93"/>
      <c r="L358" s="93"/>
      <c r="M358" s="93"/>
      <c r="N358" s="93"/>
      <c r="O358" s="93"/>
      <c r="P358" s="93"/>
      <c r="Q358" s="93"/>
    </row>
    <row r="359" spans="7:17" x14ac:dyDescent="0.25">
      <c r="G359" s="93"/>
      <c r="H359" s="93"/>
      <c r="I359" s="93"/>
      <c r="J359" s="93"/>
      <c r="K359" s="93"/>
      <c r="L359" s="93"/>
      <c r="M359" s="93"/>
      <c r="N359" s="93"/>
      <c r="O359" s="93"/>
      <c r="P359" s="93"/>
      <c r="Q359" s="93"/>
    </row>
    <row r="360" spans="7:17" x14ac:dyDescent="0.25">
      <c r="G360" s="93"/>
      <c r="H360" s="93"/>
      <c r="I360" s="93"/>
      <c r="J360" s="93"/>
      <c r="K360" s="93"/>
      <c r="L360" s="93"/>
      <c r="M360" s="93"/>
      <c r="N360" s="93"/>
      <c r="O360" s="93"/>
      <c r="P360" s="93"/>
      <c r="Q360" s="93"/>
    </row>
    <row r="361" spans="7:17" x14ac:dyDescent="0.25">
      <c r="G361" s="93"/>
      <c r="H361" s="93"/>
      <c r="I361" s="93"/>
      <c r="J361" s="93"/>
      <c r="K361" s="93"/>
      <c r="L361" s="93"/>
      <c r="M361" s="93"/>
      <c r="N361" s="93"/>
      <c r="O361" s="93"/>
      <c r="P361" s="93"/>
      <c r="Q361" s="93"/>
    </row>
    <row r="362" spans="7:17" x14ac:dyDescent="0.25">
      <c r="G362" s="93"/>
      <c r="H362" s="93"/>
      <c r="I362" s="93"/>
      <c r="J362" s="93"/>
      <c r="K362" s="93"/>
      <c r="L362" s="93"/>
      <c r="M362" s="93"/>
      <c r="N362" s="93"/>
      <c r="O362" s="93"/>
      <c r="P362" s="93"/>
      <c r="Q362" s="93"/>
    </row>
    <row r="363" spans="7:17" x14ac:dyDescent="0.25">
      <c r="G363" s="93"/>
      <c r="H363" s="93"/>
      <c r="I363" s="93"/>
      <c r="J363" s="93"/>
      <c r="K363" s="93"/>
      <c r="L363" s="93"/>
      <c r="M363" s="93"/>
      <c r="N363" s="93"/>
      <c r="O363" s="93"/>
      <c r="P363" s="93"/>
      <c r="Q363" s="93"/>
    </row>
    <row r="364" spans="7:17" x14ac:dyDescent="0.25">
      <c r="G364" s="93"/>
      <c r="H364" s="93"/>
      <c r="I364" s="93"/>
      <c r="J364" s="93"/>
      <c r="K364" s="93"/>
      <c r="L364" s="93"/>
      <c r="M364" s="93"/>
      <c r="N364" s="93"/>
      <c r="O364" s="93"/>
      <c r="P364" s="93"/>
      <c r="Q364" s="93"/>
    </row>
    <row r="365" spans="7:17" x14ac:dyDescent="0.25">
      <c r="G365" s="93"/>
      <c r="H365" s="93"/>
      <c r="I365" s="93"/>
      <c r="J365" s="93"/>
      <c r="K365" s="93"/>
      <c r="L365" s="93"/>
      <c r="M365" s="93"/>
      <c r="N365" s="93"/>
      <c r="O365" s="93"/>
      <c r="P365" s="93"/>
      <c r="Q365" s="93"/>
    </row>
    <row r="366" spans="7:17" x14ac:dyDescent="0.25">
      <c r="G366" s="93"/>
      <c r="H366" s="93"/>
      <c r="I366" s="93"/>
      <c r="J366" s="93"/>
      <c r="K366" s="93"/>
      <c r="L366" s="93"/>
      <c r="M366" s="93"/>
      <c r="N366" s="93"/>
      <c r="O366" s="93"/>
      <c r="P366" s="93"/>
      <c r="Q366" s="93"/>
    </row>
    <row r="367" spans="7:17" x14ac:dyDescent="0.25">
      <c r="G367" s="93"/>
      <c r="H367" s="93"/>
      <c r="I367" s="93"/>
      <c r="J367" s="93"/>
      <c r="K367" s="93"/>
      <c r="L367" s="93"/>
      <c r="M367" s="93"/>
      <c r="N367" s="93"/>
      <c r="O367" s="93"/>
      <c r="P367" s="93"/>
      <c r="Q367" s="93"/>
    </row>
    <row r="368" spans="7:17" x14ac:dyDescent="0.25">
      <c r="G368" s="93"/>
      <c r="H368" s="93"/>
      <c r="I368" s="93"/>
      <c r="J368" s="93"/>
      <c r="K368" s="93"/>
      <c r="L368" s="93"/>
      <c r="M368" s="93"/>
      <c r="N368" s="93"/>
      <c r="O368" s="93"/>
      <c r="P368" s="93"/>
      <c r="Q368" s="93"/>
    </row>
    <row r="369" spans="7:17" x14ac:dyDescent="0.25">
      <c r="G369" s="93"/>
      <c r="H369" s="93"/>
      <c r="I369" s="93"/>
      <c r="J369" s="93"/>
      <c r="K369" s="93"/>
      <c r="L369" s="93"/>
      <c r="M369" s="93"/>
      <c r="N369" s="93"/>
      <c r="O369" s="93"/>
      <c r="P369" s="93"/>
      <c r="Q369" s="93"/>
    </row>
    <row r="370" spans="7:17" x14ac:dyDescent="0.25">
      <c r="G370" s="93"/>
      <c r="H370" s="93"/>
      <c r="I370" s="93"/>
      <c r="J370" s="93"/>
      <c r="K370" s="93"/>
      <c r="L370" s="93"/>
      <c r="M370" s="93"/>
      <c r="N370" s="93"/>
      <c r="O370" s="93"/>
      <c r="P370" s="93"/>
      <c r="Q370" s="93"/>
    </row>
    <row r="371" spans="7:17" x14ac:dyDescent="0.25">
      <c r="G371" s="93"/>
      <c r="H371" s="93"/>
      <c r="I371" s="93"/>
      <c r="J371" s="93"/>
      <c r="K371" s="93"/>
      <c r="L371" s="93"/>
      <c r="M371" s="93"/>
      <c r="N371" s="93"/>
      <c r="O371" s="93"/>
      <c r="P371" s="93"/>
      <c r="Q371" s="93"/>
    </row>
    <row r="372" spans="7:17" x14ac:dyDescent="0.25">
      <c r="G372" s="93"/>
      <c r="H372" s="93"/>
      <c r="I372" s="93"/>
      <c r="J372" s="93"/>
      <c r="K372" s="93"/>
      <c r="L372" s="93"/>
      <c r="M372" s="93"/>
      <c r="N372" s="93"/>
      <c r="O372" s="93"/>
      <c r="P372" s="93"/>
      <c r="Q372" s="93"/>
    </row>
    <row r="373" spans="7:17" x14ac:dyDescent="0.25">
      <c r="G373" s="93"/>
      <c r="H373" s="93"/>
      <c r="I373" s="93"/>
      <c r="J373" s="93"/>
      <c r="K373" s="93"/>
      <c r="L373" s="93"/>
      <c r="M373" s="93"/>
      <c r="N373" s="93"/>
      <c r="O373" s="93"/>
      <c r="P373" s="93"/>
      <c r="Q373" s="93"/>
    </row>
    <row r="374" spans="7:17" x14ac:dyDescent="0.25">
      <c r="G374" s="93"/>
      <c r="H374" s="93"/>
      <c r="I374" s="93"/>
      <c r="J374" s="93"/>
      <c r="K374" s="93"/>
      <c r="L374" s="93"/>
      <c r="M374" s="93"/>
      <c r="N374" s="93"/>
      <c r="O374" s="93"/>
      <c r="P374" s="93"/>
      <c r="Q374" s="93"/>
    </row>
    <row r="375" spans="7:17" x14ac:dyDescent="0.25">
      <c r="G375" s="93"/>
      <c r="H375" s="93"/>
      <c r="I375" s="93"/>
      <c r="J375" s="93"/>
      <c r="K375" s="93"/>
      <c r="L375" s="93"/>
      <c r="M375" s="93"/>
      <c r="N375" s="93"/>
      <c r="O375" s="93"/>
      <c r="P375" s="93"/>
      <c r="Q375" s="93"/>
    </row>
    <row r="376" spans="7:17" x14ac:dyDescent="0.25">
      <c r="G376" s="93"/>
      <c r="H376" s="93"/>
      <c r="I376" s="93"/>
      <c r="J376" s="93"/>
      <c r="K376" s="93"/>
      <c r="L376" s="93"/>
      <c r="M376" s="93"/>
      <c r="N376" s="93"/>
      <c r="O376" s="93"/>
      <c r="P376" s="93"/>
      <c r="Q376" s="93"/>
    </row>
    <row r="377" spans="7:17" x14ac:dyDescent="0.25">
      <c r="G377" s="93"/>
      <c r="H377" s="93"/>
      <c r="I377" s="93"/>
      <c r="J377" s="93"/>
      <c r="K377" s="93"/>
      <c r="L377" s="93"/>
      <c r="M377" s="93"/>
      <c r="N377" s="93"/>
      <c r="O377" s="93"/>
      <c r="P377" s="93"/>
      <c r="Q377" s="93"/>
    </row>
    <row r="378" spans="7:17" x14ac:dyDescent="0.25">
      <c r="G378" s="93"/>
      <c r="H378" s="93"/>
      <c r="I378" s="93"/>
      <c r="J378" s="93"/>
      <c r="K378" s="93"/>
      <c r="L378" s="93"/>
      <c r="M378" s="93"/>
      <c r="N378" s="93"/>
      <c r="O378" s="93"/>
      <c r="P378" s="93"/>
      <c r="Q378" s="93"/>
    </row>
    <row r="379" spans="7:17" x14ac:dyDescent="0.25">
      <c r="G379" s="93"/>
      <c r="H379" s="93"/>
      <c r="I379" s="93"/>
      <c r="J379" s="93"/>
      <c r="K379" s="93"/>
      <c r="L379" s="93"/>
      <c r="M379" s="93"/>
      <c r="N379" s="93"/>
      <c r="O379" s="93"/>
      <c r="P379" s="93"/>
      <c r="Q379" s="93"/>
    </row>
    <row r="380" spans="7:17" x14ac:dyDescent="0.25">
      <c r="G380" s="93"/>
      <c r="H380" s="93"/>
      <c r="I380" s="93"/>
      <c r="J380" s="93"/>
      <c r="K380" s="93"/>
      <c r="L380" s="93"/>
      <c r="M380" s="93"/>
      <c r="N380" s="93"/>
      <c r="O380" s="93"/>
      <c r="P380" s="93"/>
      <c r="Q380" s="93"/>
    </row>
    <row r="381" spans="7:17" x14ac:dyDescent="0.25">
      <c r="G381" s="93"/>
      <c r="H381" s="93"/>
      <c r="I381" s="93"/>
      <c r="J381" s="93"/>
      <c r="K381" s="93"/>
      <c r="L381" s="93"/>
      <c r="M381" s="93"/>
      <c r="N381" s="93"/>
      <c r="O381" s="93"/>
      <c r="P381" s="93"/>
      <c r="Q381" s="93"/>
    </row>
    <row r="382" spans="7:17" x14ac:dyDescent="0.25">
      <c r="G382" s="93"/>
      <c r="H382" s="93"/>
      <c r="I382" s="93"/>
      <c r="J382" s="93"/>
      <c r="K382" s="93"/>
      <c r="L382" s="93"/>
      <c r="M382" s="93"/>
      <c r="N382" s="93"/>
      <c r="O382" s="93"/>
      <c r="P382" s="93"/>
      <c r="Q382" s="93"/>
    </row>
    <row r="383" spans="7:17" x14ac:dyDescent="0.25">
      <c r="G383" s="93"/>
      <c r="H383" s="93"/>
      <c r="I383" s="93"/>
      <c r="J383" s="93"/>
      <c r="K383" s="93"/>
      <c r="L383" s="93"/>
      <c r="M383" s="93"/>
      <c r="N383" s="93"/>
      <c r="O383" s="93"/>
      <c r="P383" s="93"/>
      <c r="Q383" s="93"/>
    </row>
    <row r="384" spans="7:17" x14ac:dyDescent="0.25">
      <c r="G384" s="93"/>
      <c r="H384" s="93"/>
      <c r="I384" s="93"/>
      <c r="J384" s="93"/>
      <c r="K384" s="93"/>
      <c r="L384" s="93"/>
      <c r="M384" s="93"/>
      <c r="N384" s="93"/>
      <c r="O384" s="93"/>
      <c r="P384" s="93"/>
      <c r="Q384" s="93"/>
    </row>
    <row r="385" spans="7:17" x14ac:dyDescent="0.25">
      <c r="G385" s="93"/>
      <c r="H385" s="93"/>
      <c r="I385" s="93"/>
      <c r="J385" s="93"/>
      <c r="K385" s="93"/>
      <c r="L385" s="93"/>
      <c r="M385" s="93"/>
      <c r="N385" s="93"/>
      <c r="O385" s="93"/>
      <c r="P385" s="93"/>
      <c r="Q385" s="93"/>
    </row>
    <row r="386" spans="7:17" x14ac:dyDescent="0.25">
      <c r="G386" s="93"/>
      <c r="H386" s="93"/>
      <c r="I386" s="93"/>
      <c r="J386" s="93"/>
      <c r="K386" s="93"/>
      <c r="L386" s="93"/>
      <c r="M386" s="93"/>
      <c r="N386" s="93"/>
      <c r="O386" s="93"/>
      <c r="P386" s="93"/>
      <c r="Q386" s="93"/>
    </row>
    <row r="387" spans="7:17" x14ac:dyDescent="0.25">
      <c r="G387" s="93"/>
      <c r="H387" s="93"/>
      <c r="I387" s="93"/>
      <c r="J387" s="93"/>
      <c r="K387" s="93"/>
      <c r="L387" s="93"/>
      <c r="M387" s="93"/>
      <c r="N387" s="93"/>
      <c r="O387" s="93"/>
      <c r="P387" s="93"/>
      <c r="Q387" s="93"/>
    </row>
    <row r="388" spans="7:17" x14ac:dyDescent="0.25">
      <c r="G388" s="93"/>
      <c r="H388" s="93"/>
      <c r="I388" s="93"/>
      <c r="J388" s="93"/>
      <c r="K388" s="93"/>
      <c r="L388" s="93"/>
      <c r="M388" s="93"/>
      <c r="N388" s="93"/>
      <c r="O388" s="93"/>
      <c r="P388" s="93"/>
      <c r="Q388" s="93"/>
    </row>
    <row r="389" spans="7:17" x14ac:dyDescent="0.25">
      <c r="G389" s="93"/>
      <c r="H389" s="93"/>
      <c r="I389" s="93"/>
      <c r="J389" s="93"/>
      <c r="K389" s="93"/>
      <c r="L389" s="93"/>
      <c r="M389" s="93"/>
      <c r="N389" s="93"/>
      <c r="O389" s="93"/>
      <c r="P389" s="93"/>
      <c r="Q389" s="93"/>
    </row>
    <row r="390" spans="7:17" x14ac:dyDescent="0.25">
      <c r="G390" s="93"/>
      <c r="H390" s="93"/>
      <c r="I390" s="93"/>
      <c r="J390" s="93"/>
      <c r="K390" s="93"/>
      <c r="L390" s="93"/>
      <c r="M390" s="93"/>
      <c r="N390" s="93"/>
      <c r="O390" s="93"/>
      <c r="P390" s="93"/>
      <c r="Q390" s="93"/>
    </row>
    <row r="391" spans="7:17" x14ac:dyDescent="0.25">
      <c r="G391" s="93"/>
      <c r="H391" s="93"/>
      <c r="I391" s="93"/>
      <c r="J391" s="93"/>
      <c r="K391" s="93"/>
      <c r="L391" s="93"/>
      <c r="M391" s="93"/>
      <c r="N391" s="93"/>
      <c r="O391" s="93"/>
      <c r="P391" s="93"/>
      <c r="Q391" s="93"/>
    </row>
    <row r="392" spans="7:17" x14ac:dyDescent="0.25">
      <c r="G392" s="93"/>
      <c r="H392" s="93"/>
      <c r="I392" s="93"/>
      <c r="J392" s="93"/>
      <c r="K392" s="93"/>
      <c r="L392" s="93"/>
      <c r="M392" s="93"/>
      <c r="N392" s="93"/>
      <c r="O392" s="93"/>
      <c r="P392" s="93"/>
      <c r="Q392" s="93"/>
    </row>
    <row r="393" spans="7:17" x14ac:dyDescent="0.25">
      <c r="G393" s="93"/>
      <c r="H393" s="93"/>
      <c r="I393" s="93"/>
      <c r="J393" s="93"/>
      <c r="K393" s="93"/>
      <c r="L393" s="93"/>
      <c r="M393" s="93"/>
      <c r="N393" s="93"/>
      <c r="O393" s="93"/>
      <c r="P393" s="93"/>
      <c r="Q393" s="93"/>
    </row>
    <row r="394" spans="7:17" x14ac:dyDescent="0.25">
      <c r="G394" s="93"/>
      <c r="H394" s="93"/>
      <c r="I394" s="93"/>
      <c r="J394" s="93"/>
      <c r="K394" s="93"/>
      <c r="L394" s="93"/>
      <c r="M394" s="93"/>
      <c r="N394" s="93"/>
      <c r="O394" s="93"/>
      <c r="P394" s="93"/>
      <c r="Q394" s="93"/>
    </row>
    <row r="395" spans="7:17" x14ac:dyDescent="0.25">
      <c r="G395" s="93"/>
      <c r="H395" s="93"/>
      <c r="I395" s="93"/>
      <c r="J395" s="93"/>
      <c r="K395" s="93"/>
      <c r="L395" s="93"/>
      <c r="M395" s="93"/>
      <c r="N395" s="93"/>
      <c r="O395" s="93"/>
      <c r="P395" s="93"/>
      <c r="Q395" s="93"/>
    </row>
    <row r="396" spans="7:17" x14ac:dyDescent="0.25">
      <c r="G396" s="93"/>
      <c r="H396" s="93"/>
      <c r="I396" s="93"/>
      <c r="J396" s="93"/>
      <c r="K396" s="93"/>
      <c r="L396" s="93"/>
      <c r="M396" s="93"/>
      <c r="N396" s="93"/>
      <c r="O396" s="93"/>
      <c r="P396" s="93"/>
      <c r="Q396" s="93"/>
    </row>
    <row r="397" spans="7:17" x14ac:dyDescent="0.25">
      <c r="G397" s="93"/>
      <c r="H397" s="93"/>
      <c r="I397" s="93"/>
      <c r="J397" s="93"/>
      <c r="K397" s="93"/>
      <c r="L397" s="93"/>
      <c r="M397" s="93"/>
      <c r="N397" s="93"/>
      <c r="O397" s="93"/>
      <c r="P397" s="93"/>
      <c r="Q397" s="93"/>
    </row>
    <row r="398" spans="7:17" x14ac:dyDescent="0.25">
      <c r="G398" s="93"/>
      <c r="H398" s="93"/>
      <c r="I398" s="93"/>
      <c r="J398" s="93"/>
      <c r="K398" s="93"/>
      <c r="L398" s="93"/>
      <c r="M398" s="93"/>
      <c r="N398" s="93"/>
      <c r="O398" s="93"/>
      <c r="P398" s="93"/>
      <c r="Q398" s="93"/>
    </row>
  </sheetData>
  <sheetProtection sheet="1" objects="1" scenarios="1"/>
  <mergeCells count="33">
    <mergeCell ref="M16:M18"/>
    <mergeCell ref="S17:T17"/>
    <mergeCell ref="S18:AC18"/>
    <mergeCell ref="Z23:AC23"/>
    <mergeCell ref="M19:M22"/>
    <mergeCell ref="T22:V22"/>
    <mergeCell ref="M23:M25"/>
    <mergeCell ref="S23:T23"/>
    <mergeCell ref="U23:V23"/>
    <mergeCell ref="W23:Y23"/>
    <mergeCell ref="T13:V13"/>
    <mergeCell ref="W13:Y13"/>
    <mergeCell ref="Z13:AC13"/>
    <mergeCell ref="J14:J15"/>
    <mergeCell ref="K14:K15"/>
    <mergeCell ref="L14:L15"/>
    <mergeCell ref="T14:V14"/>
    <mergeCell ref="W14:Y14"/>
    <mergeCell ref="Z14:AC14"/>
    <mergeCell ref="T15:V15"/>
    <mergeCell ref="W15:Y15"/>
    <mergeCell ref="Z15:AC15"/>
    <mergeCell ref="B4:N4"/>
    <mergeCell ref="B5:N5"/>
    <mergeCell ref="B6:B7"/>
    <mergeCell ref="C6:C7"/>
    <mergeCell ref="D6:F7"/>
    <mergeCell ref="G6:G7"/>
    <mergeCell ref="H6:H7"/>
    <mergeCell ref="I6:I7"/>
    <mergeCell ref="J6:J7"/>
    <mergeCell ref="K6:K7"/>
    <mergeCell ref="L6:L7"/>
  </mergeCells>
  <dataValidations count="2">
    <dataValidation type="list" allowBlank="1" showInputMessage="1" showErrorMessage="1" sqref="P8:P52" xr:uid="{00000000-0002-0000-0600-000000000000}">
      <formula1>$C$67:$C$70</formula1>
    </dataValidation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600-000001000000}">
      <formula1>0</formula1>
      <formula2>100</formula2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9" tint="0.59999389629810485"/>
  </sheetPr>
  <dimension ref="B1:AO42"/>
  <sheetViews>
    <sheetView showGridLines="0" zoomScaleNormal="100" workbookViewId="0">
      <selection activeCell="D15" sqref="D15:M15"/>
    </sheetView>
  </sheetViews>
  <sheetFormatPr defaultRowHeight="13.8" x14ac:dyDescent="0.25"/>
  <cols>
    <col min="1" max="1" width="2" style="93" customWidth="1"/>
    <col min="2" max="2" width="6.69921875" style="93" customWidth="1"/>
    <col min="3" max="3" width="13.19921875" style="93" customWidth="1"/>
    <col min="4" max="12" width="5" style="137" customWidth="1"/>
    <col min="13" max="13" width="6.59765625" style="137" customWidth="1"/>
    <col min="14" max="15" width="10.3984375" style="93" customWidth="1"/>
    <col min="16" max="17" width="9" style="93"/>
    <col min="18" max="18" width="5.59765625" style="93" customWidth="1"/>
    <col min="19" max="19" width="6.8984375" style="93" customWidth="1"/>
    <col min="20" max="21" width="5.59765625" style="93" customWidth="1"/>
    <col min="22" max="22" width="7.3984375" style="93" customWidth="1"/>
    <col min="23" max="23" width="5.59765625" style="93" customWidth="1"/>
    <col min="24" max="28" width="4.59765625" style="93" customWidth="1"/>
    <col min="29" max="29" width="4.8984375" style="93" customWidth="1"/>
    <col min="30" max="35" width="4.59765625" style="93" customWidth="1"/>
    <col min="36" max="40" width="5.59765625" style="93" customWidth="1"/>
    <col min="41" max="258" width="9" style="93"/>
    <col min="259" max="259" width="2" style="93" customWidth="1"/>
    <col min="260" max="260" width="6.69921875" style="93" customWidth="1"/>
    <col min="261" max="261" width="11.69921875" style="93" customWidth="1"/>
    <col min="262" max="271" width="5" style="93" customWidth="1"/>
    <col min="272" max="273" width="10.3984375" style="93" customWidth="1"/>
    <col min="274" max="276" width="9" style="93"/>
    <col min="277" max="277" width="4.69921875" style="93" customWidth="1"/>
    <col min="278" max="287" width="4.59765625" style="93" customWidth="1"/>
    <col min="288" max="514" width="9" style="93"/>
    <col min="515" max="515" width="2" style="93" customWidth="1"/>
    <col min="516" max="516" width="6.69921875" style="93" customWidth="1"/>
    <col min="517" max="517" width="11.69921875" style="93" customWidth="1"/>
    <col min="518" max="527" width="5" style="93" customWidth="1"/>
    <col min="528" max="529" width="10.3984375" style="93" customWidth="1"/>
    <col min="530" max="532" width="9" style="93"/>
    <col min="533" max="533" width="4.69921875" style="93" customWidth="1"/>
    <col min="534" max="543" width="4.59765625" style="93" customWidth="1"/>
    <col min="544" max="770" width="9" style="93"/>
    <col min="771" max="771" width="2" style="93" customWidth="1"/>
    <col min="772" max="772" width="6.69921875" style="93" customWidth="1"/>
    <col min="773" max="773" width="11.69921875" style="93" customWidth="1"/>
    <col min="774" max="783" width="5" style="93" customWidth="1"/>
    <col min="784" max="785" width="10.3984375" style="93" customWidth="1"/>
    <col min="786" max="788" width="9" style="93"/>
    <col min="789" max="789" width="4.69921875" style="93" customWidth="1"/>
    <col min="790" max="799" width="4.59765625" style="93" customWidth="1"/>
    <col min="800" max="1026" width="9" style="93"/>
    <col min="1027" max="1027" width="2" style="93" customWidth="1"/>
    <col min="1028" max="1028" width="6.69921875" style="93" customWidth="1"/>
    <col min="1029" max="1029" width="11.69921875" style="93" customWidth="1"/>
    <col min="1030" max="1039" width="5" style="93" customWidth="1"/>
    <col min="1040" max="1041" width="10.3984375" style="93" customWidth="1"/>
    <col min="1042" max="1044" width="9" style="93"/>
    <col min="1045" max="1045" width="4.69921875" style="93" customWidth="1"/>
    <col min="1046" max="1055" width="4.59765625" style="93" customWidth="1"/>
    <col min="1056" max="1282" width="9" style="93"/>
    <col min="1283" max="1283" width="2" style="93" customWidth="1"/>
    <col min="1284" max="1284" width="6.69921875" style="93" customWidth="1"/>
    <col min="1285" max="1285" width="11.69921875" style="93" customWidth="1"/>
    <col min="1286" max="1295" width="5" style="93" customWidth="1"/>
    <col min="1296" max="1297" width="10.3984375" style="93" customWidth="1"/>
    <col min="1298" max="1300" width="9" style="93"/>
    <col min="1301" max="1301" width="4.69921875" style="93" customWidth="1"/>
    <col min="1302" max="1311" width="4.59765625" style="93" customWidth="1"/>
    <col min="1312" max="1538" width="9" style="93"/>
    <col min="1539" max="1539" width="2" style="93" customWidth="1"/>
    <col min="1540" max="1540" width="6.69921875" style="93" customWidth="1"/>
    <col min="1541" max="1541" width="11.69921875" style="93" customWidth="1"/>
    <col min="1542" max="1551" width="5" style="93" customWidth="1"/>
    <col min="1552" max="1553" width="10.3984375" style="93" customWidth="1"/>
    <col min="1554" max="1556" width="9" style="93"/>
    <col min="1557" max="1557" width="4.69921875" style="93" customWidth="1"/>
    <col min="1558" max="1567" width="4.59765625" style="93" customWidth="1"/>
    <col min="1568" max="1794" width="9" style="93"/>
    <col min="1795" max="1795" width="2" style="93" customWidth="1"/>
    <col min="1796" max="1796" width="6.69921875" style="93" customWidth="1"/>
    <col min="1797" max="1797" width="11.69921875" style="93" customWidth="1"/>
    <col min="1798" max="1807" width="5" style="93" customWidth="1"/>
    <col min="1808" max="1809" width="10.3984375" style="93" customWidth="1"/>
    <col min="1810" max="1812" width="9" style="93"/>
    <col min="1813" max="1813" width="4.69921875" style="93" customWidth="1"/>
    <col min="1814" max="1823" width="4.59765625" style="93" customWidth="1"/>
    <col min="1824" max="2050" width="9" style="93"/>
    <col min="2051" max="2051" width="2" style="93" customWidth="1"/>
    <col min="2052" max="2052" width="6.69921875" style="93" customWidth="1"/>
    <col min="2053" max="2053" width="11.69921875" style="93" customWidth="1"/>
    <col min="2054" max="2063" width="5" style="93" customWidth="1"/>
    <col min="2064" max="2065" width="10.3984375" style="93" customWidth="1"/>
    <col min="2066" max="2068" width="9" style="93"/>
    <col min="2069" max="2069" width="4.69921875" style="93" customWidth="1"/>
    <col min="2070" max="2079" width="4.59765625" style="93" customWidth="1"/>
    <col min="2080" max="2306" width="9" style="93"/>
    <col min="2307" max="2307" width="2" style="93" customWidth="1"/>
    <col min="2308" max="2308" width="6.69921875" style="93" customWidth="1"/>
    <col min="2309" max="2309" width="11.69921875" style="93" customWidth="1"/>
    <col min="2310" max="2319" width="5" style="93" customWidth="1"/>
    <col min="2320" max="2321" width="10.3984375" style="93" customWidth="1"/>
    <col min="2322" max="2324" width="9" style="93"/>
    <col min="2325" max="2325" width="4.69921875" style="93" customWidth="1"/>
    <col min="2326" max="2335" width="4.59765625" style="93" customWidth="1"/>
    <col min="2336" max="2562" width="9" style="93"/>
    <col min="2563" max="2563" width="2" style="93" customWidth="1"/>
    <col min="2564" max="2564" width="6.69921875" style="93" customWidth="1"/>
    <col min="2565" max="2565" width="11.69921875" style="93" customWidth="1"/>
    <col min="2566" max="2575" width="5" style="93" customWidth="1"/>
    <col min="2576" max="2577" width="10.3984375" style="93" customWidth="1"/>
    <col min="2578" max="2580" width="9" style="93"/>
    <col min="2581" max="2581" width="4.69921875" style="93" customWidth="1"/>
    <col min="2582" max="2591" width="4.59765625" style="93" customWidth="1"/>
    <col min="2592" max="2818" width="9" style="93"/>
    <col min="2819" max="2819" width="2" style="93" customWidth="1"/>
    <col min="2820" max="2820" width="6.69921875" style="93" customWidth="1"/>
    <col min="2821" max="2821" width="11.69921875" style="93" customWidth="1"/>
    <col min="2822" max="2831" width="5" style="93" customWidth="1"/>
    <col min="2832" max="2833" width="10.3984375" style="93" customWidth="1"/>
    <col min="2834" max="2836" width="9" style="93"/>
    <col min="2837" max="2837" width="4.69921875" style="93" customWidth="1"/>
    <col min="2838" max="2847" width="4.59765625" style="93" customWidth="1"/>
    <col min="2848" max="3074" width="9" style="93"/>
    <col min="3075" max="3075" width="2" style="93" customWidth="1"/>
    <col min="3076" max="3076" width="6.69921875" style="93" customWidth="1"/>
    <col min="3077" max="3077" width="11.69921875" style="93" customWidth="1"/>
    <col min="3078" max="3087" width="5" style="93" customWidth="1"/>
    <col min="3088" max="3089" width="10.3984375" style="93" customWidth="1"/>
    <col min="3090" max="3092" width="9" style="93"/>
    <col min="3093" max="3093" width="4.69921875" style="93" customWidth="1"/>
    <col min="3094" max="3103" width="4.59765625" style="93" customWidth="1"/>
    <col min="3104" max="3330" width="9" style="93"/>
    <col min="3331" max="3331" width="2" style="93" customWidth="1"/>
    <col min="3332" max="3332" width="6.69921875" style="93" customWidth="1"/>
    <col min="3333" max="3333" width="11.69921875" style="93" customWidth="1"/>
    <col min="3334" max="3343" width="5" style="93" customWidth="1"/>
    <col min="3344" max="3345" width="10.3984375" style="93" customWidth="1"/>
    <col min="3346" max="3348" width="9" style="93"/>
    <col min="3349" max="3349" width="4.69921875" style="93" customWidth="1"/>
    <col min="3350" max="3359" width="4.59765625" style="93" customWidth="1"/>
    <col min="3360" max="3586" width="9" style="93"/>
    <col min="3587" max="3587" width="2" style="93" customWidth="1"/>
    <col min="3588" max="3588" width="6.69921875" style="93" customWidth="1"/>
    <col min="3589" max="3589" width="11.69921875" style="93" customWidth="1"/>
    <col min="3590" max="3599" width="5" style="93" customWidth="1"/>
    <col min="3600" max="3601" width="10.3984375" style="93" customWidth="1"/>
    <col min="3602" max="3604" width="9" style="93"/>
    <col min="3605" max="3605" width="4.69921875" style="93" customWidth="1"/>
    <col min="3606" max="3615" width="4.59765625" style="93" customWidth="1"/>
    <col min="3616" max="3842" width="9" style="93"/>
    <col min="3843" max="3843" width="2" style="93" customWidth="1"/>
    <col min="3844" max="3844" width="6.69921875" style="93" customWidth="1"/>
    <col min="3845" max="3845" width="11.69921875" style="93" customWidth="1"/>
    <col min="3846" max="3855" width="5" style="93" customWidth="1"/>
    <col min="3856" max="3857" width="10.3984375" style="93" customWidth="1"/>
    <col min="3858" max="3860" width="9" style="93"/>
    <col min="3861" max="3861" width="4.69921875" style="93" customWidth="1"/>
    <col min="3862" max="3871" width="4.59765625" style="93" customWidth="1"/>
    <col min="3872" max="4098" width="9" style="93"/>
    <col min="4099" max="4099" width="2" style="93" customWidth="1"/>
    <col min="4100" max="4100" width="6.69921875" style="93" customWidth="1"/>
    <col min="4101" max="4101" width="11.69921875" style="93" customWidth="1"/>
    <col min="4102" max="4111" width="5" style="93" customWidth="1"/>
    <col min="4112" max="4113" width="10.3984375" style="93" customWidth="1"/>
    <col min="4114" max="4116" width="9" style="93"/>
    <col min="4117" max="4117" width="4.69921875" style="93" customWidth="1"/>
    <col min="4118" max="4127" width="4.59765625" style="93" customWidth="1"/>
    <col min="4128" max="4354" width="9" style="93"/>
    <col min="4355" max="4355" width="2" style="93" customWidth="1"/>
    <col min="4356" max="4356" width="6.69921875" style="93" customWidth="1"/>
    <col min="4357" max="4357" width="11.69921875" style="93" customWidth="1"/>
    <col min="4358" max="4367" width="5" style="93" customWidth="1"/>
    <col min="4368" max="4369" width="10.3984375" style="93" customWidth="1"/>
    <col min="4370" max="4372" width="9" style="93"/>
    <col min="4373" max="4373" width="4.69921875" style="93" customWidth="1"/>
    <col min="4374" max="4383" width="4.59765625" style="93" customWidth="1"/>
    <col min="4384" max="4610" width="9" style="93"/>
    <col min="4611" max="4611" width="2" style="93" customWidth="1"/>
    <col min="4612" max="4612" width="6.69921875" style="93" customWidth="1"/>
    <col min="4613" max="4613" width="11.69921875" style="93" customWidth="1"/>
    <col min="4614" max="4623" width="5" style="93" customWidth="1"/>
    <col min="4624" max="4625" width="10.3984375" style="93" customWidth="1"/>
    <col min="4626" max="4628" width="9" style="93"/>
    <col min="4629" max="4629" width="4.69921875" style="93" customWidth="1"/>
    <col min="4630" max="4639" width="4.59765625" style="93" customWidth="1"/>
    <col min="4640" max="4866" width="9" style="93"/>
    <col min="4867" max="4867" width="2" style="93" customWidth="1"/>
    <col min="4868" max="4868" width="6.69921875" style="93" customWidth="1"/>
    <col min="4869" max="4869" width="11.69921875" style="93" customWidth="1"/>
    <col min="4870" max="4879" width="5" style="93" customWidth="1"/>
    <col min="4880" max="4881" width="10.3984375" style="93" customWidth="1"/>
    <col min="4882" max="4884" width="9" style="93"/>
    <col min="4885" max="4885" width="4.69921875" style="93" customWidth="1"/>
    <col min="4886" max="4895" width="4.59765625" style="93" customWidth="1"/>
    <col min="4896" max="5122" width="9" style="93"/>
    <col min="5123" max="5123" width="2" style="93" customWidth="1"/>
    <col min="5124" max="5124" width="6.69921875" style="93" customWidth="1"/>
    <col min="5125" max="5125" width="11.69921875" style="93" customWidth="1"/>
    <col min="5126" max="5135" width="5" style="93" customWidth="1"/>
    <col min="5136" max="5137" width="10.3984375" style="93" customWidth="1"/>
    <col min="5138" max="5140" width="9" style="93"/>
    <col min="5141" max="5141" width="4.69921875" style="93" customWidth="1"/>
    <col min="5142" max="5151" width="4.59765625" style="93" customWidth="1"/>
    <col min="5152" max="5378" width="9" style="93"/>
    <col min="5379" max="5379" width="2" style="93" customWidth="1"/>
    <col min="5380" max="5380" width="6.69921875" style="93" customWidth="1"/>
    <col min="5381" max="5381" width="11.69921875" style="93" customWidth="1"/>
    <col min="5382" max="5391" width="5" style="93" customWidth="1"/>
    <col min="5392" max="5393" width="10.3984375" style="93" customWidth="1"/>
    <col min="5394" max="5396" width="9" style="93"/>
    <col min="5397" max="5397" width="4.69921875" style="93" customWidth="1"/>
    <col min="5398" max="5407" width="4.59765625" style="93" customWidth="1"/>
    <col min="5408" max="5634" width="9" style="93"/>
    <col min="5635" max="5635" width="2" style="93" customWidth="1"/>
    <col min="5636" max="5636" width="6.69921875" style="93" customWidth="1"/>
    <col min="5637" max="5637" width="11.69921875" style="93" customWidth="1"/>
    <col min="5638" max="5647" width="5" style="93" customWidth="1"/>
    <col min="5648" max="5649" width="10.3984375" style="93" customWidth="1"/>
    <col min="5650" max="5652" width="9" style="93"/>
    <col min="5653" max="5653" width="4.69921875" style="93" customWidth="1"/>
    <col min="5654" max="5663" width="4.59765625" style="93" customWidth="1"/>
    <col min="5664" max="5890" width="9" style="93"/>
    <col min="5891" max="5891" width="2" style="93" customWidth="1"/>
    <col min="5892" max="5892" width="6.69921875" style="93" customWidth="1"/>
    <col min="5893" max="5893" width="11.69921875" style="93" customWidth="1"/>
    <col min="5894" max="5903" width="5" style="93" customWidth="1"/>
    <col min="5904" max="5905" width="10.3984375" style="93" customWidth="1"/>
    <col min="5906" max="5908" width="9" style="93"/>
    <col min="5909" max="5909" width="4.69921875" style="93" customWidth="1"/>
    <col min="5910" max="5919" width="4.59765625" style="93" customWidth="1"/>
    <col min="5920" max="6146" width="9" style="93"/>
    <col min="6147" max="6147" width="2" style="93" customWidth="1"/>
    <col min="6148" max="6148" width="6.69921875" style="93" customWidth="1"/>
    <col min="6149" max="6149" width="11.69921875" style="93" customWidth="1"/>
    <col min="6150" max="6159" width="5" style="93" customWidth="1"/>
    <col min="6160" max="6161" width="10.3984375" style="93" customWidth="1"/>
    <col min="6162" max="6164" width="9" style="93"/>
    <col min="6165" max="6165" width="4.69921875" style="93" customWidth="1"/>
    <col min="6166" max="6175" width="4.59765625" style="93" customWidth="1"/>
    <col min="6176" max="6402" width="9" style="93"/>
    <col min="6403" max="6403" width="2" style="93" customWidth="1"/>
    <col min="6404" max="6404" width="6.69921875" style="93" customWidth="1"/>
    <col min="6405" max="6405" width="11.69921875" style="93" customWidth="1"/>
    <col min="6406" max="6415" width="5" style="93" customWidth="1"/>
    <col min="6416" max="6417" width="10.3984375" style="93" customWidth="1"/>
    <col min="6418" max="6420" width="9" style="93"/>
    <col min="6421" max="6421" width="4.69921875" style="93" customWidth="1"/>
    <col min="6422" max="6431" width="4.59765625" style="93" customWidth="1"/>
    <col min="6432" max="6658" width="9" style="93"/>
    <col min="6659" max="6659" width="2" style="93" customWidth="1"/>
    <col min="6660" max="6660" width="6.69921875" style="93" customWidth="1"/>
    <col min="6661" max="6661" width="11.69921875" style="93" customWidth="1"/>
    <col min="6662" max="6671" width="5" style="93" customWidth="1"/>
    <col min="6672" max="6673" width="10.3984375" style="93" customWidth="1"/>
    <col min="6674" max="6676" width="9" style="93"/>
    <col min="6677" max="6677" width="4.69921875" style="93" customWidth="1"/>
    <col min="6678" max="6687" width="4.59765625" style="93" customWidth="1"/>
    <col min="6688" max="6914" width="9" style="93"/>
    <col min="6915" max="6915" width="2" style="93" customWidth="1"/>
    <col min="6916" max="6916" width="6.69921875" style="93" customWidth="1"/>
    <col min="6917" max="6917" width="11.69921875" style="93" customWidth="1"/>
    <col min="6918" max="6927" width="5" style="93" customWidth="1"/>
    <col min="6928" max="6929" width="10.3984375" style="93" customWidth="1"/>
    <col min="6930" max="6932" width="9" style="93"/>
    <col min="6933" max="6933" width="4.69921875" style="93" customWidth="1"/>
    <col min="6934" max="6943" width="4.59765625" style="93" customWidth="1"/>
    <col min="6944" max="7170" width="9" style="93"/>
    <col min="7171" max="7171" width="2" style="93" customWidth="1"/>
    <col min="7172" max="7172" width="6.69921875" style="93" customWidth="1"/>
    <col min="7173" max="7173" width="11.69921875" style="93" customWidth="1"/>
    <col min="7174" max="7183" width="5" style="93" customWidth="1"/>
    <col min="7184" max="7185" width="10.3984375" style="93" customWidth="1"/>
    <col min="7186" max="7188" width="9" style="93"/>
    <col min="7189" max="7189" width="4.69921875" style="93" customWidth="1"/>
    <col min="7190" max="7199" width="4.59765625" style="93" customWidth="1"/>
    <col min="7200" max="7426" width="9" style="93"/>
    <col min="7427" max="7427" width="2" style="93" customWidth="1"/>
    <col min="7428" max="7428" width="6.69921875" style="93" customWidth="1"/>
    <col min="7429" max="7429" width="11.69921875" style="93" customWidth="1"/>
    <col min="7430" max="7439" width="5" style="93" customWidth="1"/>
    <col min="7440" max="7441" width="10.3984375" style="93" customWidth="1"/>
    <col min="7442" max="7444" width="9" style="93"/>
    <col min="7445" max="7445" width="4.69921875" style="93" customWidth="1"/>
    <col min="7446" max="7455" width="4.59765625" style="93" customWidth="1"/>
    <col min="7456" max="7682" width="9" style="93"/>
    <col min="7683" max="7683" width="2" style="93" customWidth="1"/>
    <col min="7684" max="7684" width="6.69921875" style="93" customWidth="1"/>
    <col min="7685" max="7685" width="11.69921875" style="93" customWidth="1"/>
    <col min="7686" max="7695" width="5" style="93" customWidth="1"/>
    <col min="7696" max="7697" width="10.3984375" style="93" customWidth="1"/>
    <col min="7698" max="7700" width="9" style="93"/>
    <col min="7701" max="7701" width="4.69921875" style="93" customWidth="1"/>
    <col min="7702" max="7711" width="4.59765625" style="93" customWidth="1"/>
    <col min="7712" max="7938" width="9" style="93"/>
    <col min="7939" max="7939" width="2" style="93" customWidth="1"/>
    <col min="7940" max="7940" width="6.69921875" style="93" customWidth="1"/>
    <col min="7941" max="7941" width="11.69921875" style="93" customWidth="1"/>
    <col min="7942" max="7951" width="5" style="93" customWidth="1"/>
    <col min="7952" max="7953" width="10.3984375" style="93" customWidth="1"/>
    <col min="7954" max="7956" width="9" style="93"/>
    <col min="7957" max="7957" width="4.69921875" style="93" customWidth="1"/>
    <col min="7958" max="7967" width="4.59765625" style="93" customWidth="1"/>
    <col min="7968" max="8194" width="9" style="93"/>
    <col min="8195" max="8195" width="2" style="93" customWidth="1"/>
    <col min="8196" max="8196" width="6.69921875" style="93" customWidth="1"/>
    <col min="8197" max="8197" width="11.69921875" style="93" customWidth="1"/>
    <col min="8198" max="8207" width="5" style="93" customWidth="1"/>
    <col min="8208" max="8209" width="10.3984375" style="93" customWidth="1"/>
    <col min="8210" max="8212" width="9" style="93"/>
    <col min="8213" max="8213" width="4.69921875" style="93" customWidth="1"/>
    <col min="8214" max="8223" width="4.59765625" style="93" customWidth="1"/>
    <col min="8224" max="8450" width="9" style="93"/>
    <col min="8451" max="8451" width="2" style="93" customWidth="1"/>
    <col min="8452" max="8452" width="6.69921875" style="93" customWidth="1"/>
    <col min="8453" max="8453" width="11.69921875" style="93" customWidth="1"/>
    <col min="8454" max="8463" width="5" style="93" customWidth="1"/>
    <col min="8464" max="8465" width="10.3984375" style="93" customWidth="1"/>
    <col min="8466" max="8468" width="9" style="93"/>
    <col min="8469" max="8469" width="4.69921875" style="93" customWidth="1"/>
    <col min="8470" max="8479" width="4.59765625" style="93" customWidth="1"/>
    <col min="8480" max="8706" width="9" style="93"/>
    <col min="8707" max="8707" width="2" style="93" customWidth="1"/>
    <col min="8708" max="8708" width="6.69921875" style="93" customWidth="1"/>
    <col min="8709" max="8709" width="11.69921875" style="93" customWidth="1"/>
    <col min="8710" max="8719" width="5" style="93" customWidth="1"/>
    <col min="8720" max="8721" width="10.3984375" style="93" customWidth="1"/>
    <col min="8722" max="8724" width="9" style="93"/>
    <col min="8725" max="8725" width="4.69921875" style="93" customWidth="1"/>
    <col min="8726" max="8735" width="4.59765625" style="93" customWidth="1"/>
    <col min="8736" max="8962" width="9" style="93"/>
    <col min="8963" max="8963" width="2" style="93" customWidth="1"/>
    <col min="8964" max="8964" width="6.69921875" style="93" customWidth="1"/>
    <col min="8965" max="8965" width="11.69921875" style="93" customWidth="1"/>
    <col min="8966" max="8975" width="5" style="93" customWidth="1"/>
    <col min="8976" max="8977" width="10.3984375" style="93" customWidth="1"/>
    <col min="8978" max="8980" width="9" style="93"/>
    <col min="8981" max="8981" width="4.69921875" style="93" customWidth="1"/>
    <col min="8982" max="8991" width="4.59765625" style="93" customWidth="1"/>
    <col min="8992" max="9218" width="9" style="93"/>
    <col min="9219" max="9219" width="2" style="93" customWidth="1"/>
    <col min="9220" max="9220" width="6.69921875" style="93" customWidth="1"/>
    <col min="9221" max="9221" width="11.69921875" style="93" customWidth="1"/>
    <col min="9222" max="9231" width="5" style="93" customWidth="1"/>
    <col min="9232" max="9233" width="10.3984375" style="93" customWidth="1"/>
    <col min="9234" max="9236" width="9" style="93"/>
    <col min="9237" max="9237" width="4.69921875" style="93" customWidth="1"/>
    <col min="9238" max="9247" width="4.59765625" style="93" customWidth="1"/>
    <col min="9248" max="9474" width="9" style="93"/>
    <col min="9475" max="9475" width="2" style="93" customWidth="1"/>
    <col min="9476" max="9476" width="6.69921875" style="93" customWidth="1"/>
    <col min="9477" max="9477" width="11.69921875" style="93" customWidth="1"/>
    <col min="9478" max="9487" width="5" style="93" customWidth="1"/>
    <col min="9488" max="9489" width="10.3984375" style="93" customWidth="1"/>
    <col min="9490" max="9492" width="9" style="93"/>
    <col min="9493" max="9493" width="4.69921875" style="93" customWidth="1"/>
    <col min="9494" max="9503" width="4.59765625" style="93" customWidth="1"/>
    <col min="9504" max="9730" width="9" style="93"/>
    <col min="9731" max="9731" width="2" style="93" customWidth="1"/>
    <col min="9732" max="9732" width="6.69921875" style="93" customWidth="1"/>
    <col min="9733" max="9733" width="11.69921875" style="93" customWidth="1"/>
    <col min="9734" max="9743" width="5" style="93" customWidth="1"/>
    <col min="9744" max="9745" width="10.3984375" style="93" customWidth="1"/>
    <col min="9746" max="9748" width="9" style="93"/>
    <col min="9749" max="9749" width="4.69921875" style="93" customWidth="1"/>
    <col min="9750" max="9759" width="4.59765625" style="93" customWidth="1"/>
    <col min="9760" max="9986" width="9" style="93"/>
    <col min="9987" max="9987" width="2" style="93" customWidth="1"/>
    <col min="9988" max="9988" width="6.69921875" style="93" customWidth="1"/>
    <col min="9989" max="9989" width="11.69921875" style="93" customWidth="1"/>
    <col min="9990" max="9999" width="5" style="93" customWidth="1"/>
    <col min="10000" max="10001" width="10.3984375" style="93" customWidth="1"/>
    <col min="10002" max="10004" width="9" style="93"/>
    <col min="10005" max="10005" width="4.69921875" style="93" customWidth="1"/>
    <col min="10006" max="10015" width="4.59765625" style="93" customWidth="1"/>
    <col min="10016" max="10242" width="9" style="93"/>
    <col min="10243" max="10243" width="2" style="93" customWidth="1"/>
    <col min="10244" max="10244" width="6.69921875" style="93" customWidth="1"/>
    <col min="10245" max="10245" width="11.69921875" style="93" customWidth="1"/>
    <col min="10246" max="10255" width="5" style="93" customWidth="1"/>
    <col min="10256" max="10257" width="10.3984375" style="93" customWidth="1"/>
    <col min="10258" max="10260" width="9" style="93"/>
    <col min="10261" max="10261" width="4.69921875" style="93" customWidth="1"/>
    <col min="10262" max="10271" width="4.59765625" style="93" customWidth="1"/>
    <col min="10272" max="10498" width="9" style="93"/>
    <col min="10499" max="10499" width="2" style="93" customWidth="1"/>
    <col min="10500" max="10500" width="6.69921875" style="93" customWidth="1"/>
    <col min="10501" max="10501" width="11.69921875" style="93" customWidth="1"/>
    <col min="10502" max="10511" width="5" style="93" customWidth="1"/>
    <col min="10512" max="10513" width="10.3984375" style="93" customWidth="1"/>
    <col min="10514" max="10516" width="9" style="93"/>
    <col min="10517" max="10517" width="4.69921875" style="93" customWidth="1"/>
    <col min="10518" max="10527" width="4.59765625" style="93" customWidth="1"/>
    <col min="10528" max="10754" width="9" style="93"/>
    <col min="10755" max="10755" width="2" style="93" customWidth="1"/>
    <col min="10756" max="10756" width="6.69921875" style="93" customWidth="1"/>
    <col min="10757" max="10757" width="11.69921875" style="93" customWidth="1"/>
    <col min="10758" max="10767" width="5" style="93" customWidth="1"/>
    <col min="10768" max="10769" width="10.3984375" style="93" customWidth="1"/>
    <col min="10770" max="10772" width="9" style="93"/>
    <col min="10773" max="10773" width="4.69921875" style="93" customWidth="1"/>
    <col min="10774" max="10783" width="4.59765625" style="93" customWidth="1"/>
    <col min="10784" max="11010" width="9" style="93"/>
    <col min="11011" max="11011" width="2" style="93" customWidth="1"/>
    <col min="11012" max="11012" width="6.69921875" style="93" customWidth="1"/>
    <col min="11013" max="11013" width="11.69921875" style="93" customWidth="1"/>
    <col min="11014" max="11023" width="5" style="93" customWidth="1"/>
    <col min="11024" max="11025" width="10.3984375" style="93" customWidth="1"/>
    <col min="11026" max="11028" width="9" style="93"/>
    <col min="11029" max="11029" width="4.69921875" style="93" customWidth="1"/>
    <col min="11030" max="11039" width="4.59765625" style="93" customWidth="1"/>
    <col min="11040" max="11266" width="9" style="93"/>
    <col min="11267" max="11267" width="2" style="93" customWidth="1"/>
    <col min="11268" max="11268" width="6.69921875" style="93" customWidth="1"/>
    <col min="11269" max="11269" width="11.69921875" style="93" customWidth="1"/>
    <col min="11270" max="11279" width="5" style="93" customWidth="1"/>
    <col min="11280" max="11281" width="10.3984375" style="93" customWidth="1"/>
    <col min="11282" max="11284" width="9" style="93"/>
    <col min="11285" max="11285" width="4.69921875" style="93" customWidth="1"/>
    <col min="11286" max="11295" width="4.59765625" style="93" customWidth="1"/>
    <col min="11296" max="11522" width="9" style="93"/>
    <col min="11523" max="11523" width="2" style="93" customWidth="1"/>
    <col min="11524" max="11524" width="6.69921875" style="93" customWidth="1"/>
    <col min="11525" max="11525" width="11.69921875" style="93" customWidth="1"/>
    <col min="11526" max="11535" width="5" style="93" customWidth="1"/>
    <col min="11536" max="11537" width="10.3984375" style="93" customWidth="1"/>
    <col min="11538" max="11540" width="9" style="93"/>
    <col min="11541" max="11541" width="4.69921875" style="93" customWidth="1"/>
    <col min="11542" max="11551" width="4.59765625" style="93" customWidth="1"/>
    <col min="11552" max="11778" width="9" style="93"/>
    <col min="11779" max="11779" width="2" style="93" customWidth="1"/>
    <col min="11780" max="11780" width="6.69921875" style="93" customWidth="1"/>
    <col min="11781" max="11781" width="11.69921875" style="93" customWidth="1"/>
    <col min="11782" max="11791" width="5" style="93" customWidth="1"/>
    <col min="11792" max="11793" width="10.3984375" style="93" customWidth="1"/>
    <col min="11794" max="11796" width="9" style="93"/>
    <col min="11797" max="11797" width="4.69921875" style="93" customWidth="1"/>
    <col min="11798" max="11807" width="4.59765625" style="93" customWidth="1"/>
    <col min="11808" max="12034" width="9" style="93"/>
    <col min="12035" max="12035" width="2" style="93" customWidth="1"/>
    <col min="12036" max="12036" width="6.69921875" style="93" customWidth="1"/>
    <col min="12037" max="12037" width="11.69921875" style="93" customWidth="1"/>
    <col min="12038" max="12047" width="5" style="93" customWidth="1"/>
    <col min="12048" max="12049" width="10.3984375" style="93" customWidth="1"/>
    <col min="12050" max="12052" width="9" style="93"/>
    <col min="12053" max="12053" width="4.69921875" style="93" customWidth="1"/>
    <col min="12054" max="12063" width="4.59765625" style="93" customWidth="1"/>
    <col min="12064" max="12290" width="9" style="93"/>
    <col min="12291" max="12291" width="2" style="93" customWidth="1"/>
    <col min="12292" max="12292" width="6.69921875" style="93" customWidth="1"/>
    <col min="12293" max="12293" width="11.69921875" style="93" customWidth="1"/>
    <col min="12294" max="12303" width="5" style="93" customWidth="1"/>
    <col min="12304" max="12305" width="10.3984375" style="93" customWidth="1"/>
    <col min="12306" max="12308" width="9" style="93"/>
    <col min="12309" max="12309" width="4.69921875" style="93" customWidth="1"/>
    <col min="12310" max="12319" width="4.59765625" style="93" customWidth="1"/>
    <col min="12320" max="12546" width="9" style="93"/>
    <col min="12547" max="12547" width="2" style="93" customWidth="1"/>
    <col min="12548" max="12548" width="6.69921875" style="93" customWidth="1"/>
    <col min="12549" max="12549" width="11.69921875" style="93" customWidth="1"/>
    <col min="12550" max="12559" width="5" style="93" customWidth="1"/>
    <col min="12560" max="12561" width="10.3984375" style="93" customWidth="1"/>
    <col min="12562" max="12564" width="9" style="93"/>
    <col min="12565" max="12565" width="4.69921875" style="93" customWidth="1"/>
    <col min="12566" max="12575" width="4.59765625" style="93" customWidth="1"/>
    <col min="12576" max="12802" width="9" style="93"/>
    <col min="12803" max="12803" width="2" style="93" customWidth="1"/>
    <col min="12804" max="12804" width="6.69921875" style="93" customWidth="1"/>
    <col min="12805" max="12805" width="11.69921875" style="93" customWidth="1"/>
    <col min="12806" max="12815" width="5" style="93" customWidth="1"/>
    <col min="12816" max="12817" width="10.3984375" style="93" customWidth="1"/>
    <col min="12818" max="12820" width="9" style="93"/>
    <col min="12821" max="12821" width="4.69921875" style="93" customWidth="1"/>
    <col min="12822" max="12831" width="4.59765625" style="93" customWidth="1"/>
    <col min="12832" max="13058" width="9" style="93"/>
    <col min="13059" max="13059" width="2" style="93" customWidth="1"/>
    <col min="13060" max="13060" width="6.69921875" style="93" customWidth="1"/>
    <col min="13061" max="13061" width="11.69921875" style="93" customWidth="1"/>
    <col min="13062" max="13071" width="5" style="93" customWidth="1"/>
    <col min="13072" max="13073" width="10.3984375" style="93" customWidth="1"/>
    <col min="13074" max="13076" width="9" style="93"/>
    <col min="13077" max="13077" width="4.69921875" style="93" customWidth="1"/>
    <col min="13078" max="13087" width="4.59765625" style="93" customWidth="1"/>
    <col min="13088" max="13314" width="9" style="93"/>
    <col min="13315" max="13315" width="2" style="93" customWidth="1"/>
    <col min="13316" max="13316" width="6.69921875" style="93" customWidth="1"/>
    <col min="13317" max="13317" width="11.69921875" style="93" customWidth="1"/>
    <col min="13318" max="13327" width="5" style="93" customWidth="1"/>
    <col min="13328" max="13329" width="10.3984375" style="93" customWidth="1"/>
    <col min="13330" max="13332" width="9" style="93"/>
    <col min="13333" max="13333" width="4.69921875" style="93" customWidth="1"/>
    <col min="13334" max="13343" width="4.59765625" style="93" customWidth="1"/>
    <col min="13344" max="13570" width="9" style="93"/>
    <col min="13571" max="13571" width="2" style="93" customWidth="1"/>
    <col min="13572" max="13572" width="6.69921875" style="93" customWidth="1"/>
    <col min="13573" max="13573" width="11.69921875" style="93" customWidth="1"/>
    <col min="13574" max="13583" width="5" style="93" customWidth="1"/>
    <col min="13584" max="13585" width="10.3984375" style="93" customWidth="1"/>
    <col min="13586" max="13588" width="9" style="93"/>
    <col min="13589" max="13589" width="4.69921875" style="93" customWidth="1"/>
    <col min="13590" max="13599" width="4.59765625" style="93" customWidth="1"/>
    <col min="13600" max="13826" width="9" style="93"/>
    <col min="13827" max="13827" width="2" style="93" customWidth="1"/>
    <col min="13828" max="13828" width="6.69921875" style="93" customWidth="1"/>
    <col min="13829" max="13829" width="11.69921875" style="93" customWidth="1"/>
    <col min="13830" max="13839" width="5" style="93" customWidth="1"/>
    <col min="13840" max="13841" width="10.3984375" style="93" customWidth="1"/>
    <col min="13842" max="13844" width="9" style="93"/>
    <col min="13845" max="13845" width="4.69921875" style="93" customWidth="1"/>
    <col min="13846" max="13855" width="4.59765625" style="93" customWidth="1"/>
    <col min="13856" max="14082" width="9" style="93"/>
    <col min="14083" max="14083" width="2" style="93" customWidth="1"/>
    <col min="14084" max="14084" width="6.69921875" style="93" customWidth="1"/>
    <col min="14085" max="14085" width="11.69921875" style="93" customWidth="1"/>
    <col min="14086" max="14095" width="5" style="93" customWidth="1"/>
    <col min="14096" max="14097" width="10.3984375" style="93" customWidth="1"/>
    <col min="14098" max="14100" width="9" style="93"/>
    <col min="14101" max="14101" width="4.69921875" style="93" customWidth="1"/>
    <col min="14102" max="14111" width="4.59765625" style="93" customWidth="1"/>
    <col min="14112" max="14338" width="9" style="93"/>
    <col min="14339" max="14339" width="2" style="93" customWidth="1"/>
    <col min="14340" max="14340" width="6.69921875" style="93" customWidth="1"/>
    <col min="14341" max="14341" width="11.69921875" style="93" customWidth="1"/>
    <col min="14342" max="14351" width="5" style="93" customWidth="1"/>
    <col min="14352" max="14353" width="10.3984375" style="93" customWidth="1"/>
    <col min="14354" max="14356" width="9" style="93"/>
    <col min="14357" max="14357" width="4.69921875" style="93" customWidth="1"/>
    <col min="14358" max="14367" width="4.59765625" style="93" customWidth="1"/>
    <col min="14368" max="14594" width="9" style="93"/>
    <col min="14595" max="14595" width="2" style="93" customWidth="1"/>
    <col min="14596" max="14596" width="6.69921875" style="93" customWidth="1"/>
    <col min="14597" max="14597" width="11.69921875" style="93" customWidth="1"/>
    <col min="14598" max="14607" width="5" style="93" customWidth="1"/>
    <col min="14608" max="14609" width="10.3984375" style="93" customWidth="1"/>
    <col min="14610" max="14612" width="9" style="93"/>
    <col min="14613" max="14613" width="4.69921875" style="93" customWidth="1"/>
    <col min="14614" max="14623" width="4.59765625" style="93" customWidth="1"/>
    <col min="14624" max="14850" width="9" style="93"/>
    <col min="14851" max="14851" width="2" style="93" customWidth="1"/>
    <col min="14852" max="14852" width="6.69921875" style="93" customWidth="1"/>
    <col min="14853" max="14853" width="11.69921875" style="93" customWidth="1"/>
    <col min="14854" max="14863" width="5" style="93" customWidth="1"/>
    <col min="14864" max="14865" width="10.3984375" style="93" customWidth="1"/>
    <col min="14866" max="14868" width="9" style="93"/>
    <col min="14869" max="14869" width="4.69921875" style="93" customWidth="1"/>
    <col min="14870" max="14879" width="4.59765625" style="93" customWidth="1"/>
    <col min="14880" max="15106" width="9" style="93"/>
    <col min="15107" max="15107" width="2" style="93" customWidth="1"/>
    <col min="15108" max="15108" width="6.69921875" style="93" customWidth="1"/>
    <col min="15109" max="15109" width="11.69921875" style="93" customWidth="1"/>
    <col min="15110" max="15119" width="5" style="93" customWidth="1"/>
    <col min="15120" max="15121" width="10.3984375" style="93" customWidth="1"/>
    <col min="15122" max="15124" width="9" style="93"/>
    <col min="15125" max="15125" width="4.69921875" style="93" customWidth="1"/>
    <col min="15126" max="15135" width="4.59765625" style="93" customWidth="1"/>
    <col min="15136" max="15362" width="9" style="93"/>
    <col min="15363" max="15363" width="2" style="93" customWidth="1"/>
    <col min="15364" max="15364" width="6.69921875" style="93" customWidth="1"/>
    <col min="15365" max="15365" width="11.69921875" style="93" customWidth="1"/>
    <col min="15366" max="15375" width="5" style="93" customWidth="1"/>
    <col min="15376" max="15377" width="10.3984375" style="93" customWidth="1"/>
    <col min="15378" max="15380" width="9" style="93"/>
    <col min="15381" max="15381" width="4.69921875" style="93" customWidth="1"/>
    <col min="15382" max="15391" width="4.59765625" style="93" customWidth="1"/>
    <col min="15392" max="15618" width="9" style="93"/>
    <col min="15619" max="15619" width="2" style="93" customWidth="1"/>
    <col min="15620" max="15620" width="6.69921875" style="93" customWidth="1"/>
    <col min="15621" max="15621" width="11.69921875" style="93" customWidth="1"/>
    <col min="15622" max="15631" width="5" style="93" customWidth="1"/>
    <col min="15632" max="15633" width="10.3984375" style="93" customWidth="1"/>
    <col min="15634" max="15636" width="9" style="93"/>
    <col min="15637" max="15637" width="4.69921875" style="93" customWidth="1"/>
    <col min="15638" max="15647" width="4.59765625" style="93" customWidth="1"/>
    <col min="15648" max="15874" width="9" style="93"/>
    <col min="15875" max="15875" width="2" style="93" customWidth="1"/>
    <col min="15876" max="15876" width="6.69921875" style="93" customWidth="1"/>
    <col min="15877" max="15877" width="11.69921875" style="93" customWidth="1"/>
    <col min="15878" max="15887" width="5" style="93" customWidth="1"/>
    <col min="15888" max="15889" width="10.3984375" style="93" customWidth="1"/>
    <col min="15890" max="15892" width="9" style="93"/>
    <col min="15893" max="15893" width="4.69921875" style="93" customWidth="1"/>
    <col min="15894" max="15903" width="4.59765625" style="93" customWidth="1"/>
    <col min="15904" max="16130" width="9" style="93"/>
    <col min="16131" max="16131" width="2" style="93" customWidth="1"/>
    <col min="16132" max="16132" width="6.69921875" style="93" customWidth="1"/>
    <col min="16133" max="16133" width="11.69921875" style="93" customWidth="1"/>
    <col min="16134" max="16143" width="5" style="93" customWidth="1"/>
    <col min="16144" max="16145" width="10.3984375" style="93" customWidth="1"/>
    <col min="16146" max="16148" width="9" style="93"/>
    <col min="16149" max="16149" width="4.69921875" style="93" customWidth="1"/>
    <col min="16150" max="16159" width="4.59765625" style="93" customWidth="1"/>
    <col min="16160" max="16384" width="9" style="93"/>
  </cols>
  <sheetData>
    <row r="1" spans="2:41" ht="27" x14ac:dyDescent="0.25">
      <c r="B1" s="163" t="s">
        <v>24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</row>
    <row r="2" spans="2:41" ht="20.25" customHeight="1" x14ac:dyDescent="0.25">
      <c r="B2" s="116" t="s">
        <v>65</v>
      </c>
      <c r="C2" s="116" t="str">
        <f>กรอกข้อมูล!C9</f>
        <v>ABCD</v>
      </c>
      <c r="D2" s="117"/>
      <c r="E2" s="117"/>
      <c r="F2" s="117"/>
      <c r="G2" s="117" t="s">
        <v>58</v>
      </c>
      <c r="H2" s="117"/>
      <c r="I2" s="117" t="str">
        <f>กรอกข้อมูล!C10</f>
        <v>a12345</v>
      </c>
      <c r="J2" s="117"/>
      <c r="K2" s="117"/>
      <c r="L2" s="117"/>
      <c r="M2" s="117"/>
      <c r="N2" s="116"/>
      <c r="O2" s="116"/>
    </row>
    <row r="3" spans="2:41" ht="20.25" customHeight="1" x14ac:dyDescent="0.25">
      <c r="B3" s="118" t="s">
        <v>68</v>
      </c>
      <c r="C3" s="116"/>
      <c r="D3" s="116" t="str">
        <f>กรอกข้อมูล!C4</f>
        <v>ภาษาไทย</v>
      </c>
      <c r="E3" s="116"/>
      <c r="F3" s="116"/>
      <c r="G3" s="116"/>
      <c r="H3" s="116"/>
      <c r="I3" s="116" t="s">
        <v>66</v>
      </c>
      <c r="J3" s="119">
        <f>กรอกข้อมูล!C6</f>
        <v>3</v>
      </c>
      <c r="K3" s="116" t="s">
        <v>60</v>
      </c>
      <c r="L3" s="116"/>
      <c r="M3" s="117">
        <f>กรอกข้อมูล!C7</f>
        <v>1</v>
      </c>
      <c r="N3" s="116" t="s">
        <v>61</v>
      </c>
      <c r="O3" s="118">
        <f>กรอกข้อมูล!C8</f>
        <v>2565</v>
      </c>
      <c r="R3" s="100"/>
      <c r="S3" s="100" t="s">
        <v>34</v>
      </c>
      <c r="T3" s="100"/>
      <c r="U3" s="100"/>
      <c r="V3" s="97" t="s">
        <v>38</v>
      </c>
      <c r="W3" s="97"/>
      <c r="X3" s="114">
        <v>4</v>
      </c>
      <c r="Y3" s="114">
        <v>3.5</v>
      </c>
      <c r="Z3" s="114">
        <v>3</v>
      </c>
      <c r="AA3" s="114">
        <v>2.5</v>
      </c>
      <c r="AB3" s="114">
        <v>2</v>
      </c>
      <c r="AC3" s="114">
        <v>1.5</v>
      </c>
      <c r="AD3" s="114">
        <v>1</v>
      </c>
      <c r="AE3" s="114">
        <v>0</v>
      </c>
      <c r="AF3" s="114" t="s">
        <v>12</v>
      </c>
      <c r="AG3" s="114" t="s">
        <v>17</v>
      </c>
      <c r="AH3" s="114" t="s">
        <v>16</v>
      </c>
      <c r="AI3" s="97"/>
      <c r="AJ3" s="100"/>
      <c r="AK3" s="100"/>
      <c r="AL3" s="100"/>
      <c r="AM3" s="100"/>
      <c r="AN3" s="100"/>
      <c r="AO3" s="100"/>
    </row>
    <row r="4" spans="2:41" ht="20.25" customHeight="1" x14ac:dyDescent="0.25">
      <c r="B4" s="100"/>
      <c r="C4" s="100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0"/>
      <c r="O4" s="100"/>
      <c r="R4" s="100"/>
      <c r="S4" s="100">
        <f>SUM(D7:K12)</f>
        <v>0</v>
      </c>
      <c r="T4" s="100"/>
      <c r="U4" s="100"/>
      <c r="V4" s="165">
        <v>1</v>
      </c>
      <c r="W4" s="114" t="s">
        <v>48</v>
      </c>
      <c r="X4" s="97">
        <f>'31'!T9</f>
        <v>0</v>
      </c>
      <c r="Y4" s="97">
        <f>'31'!U9</f>
        <v>0</v>
      </c>
      <c r="Z4" s="97">
        <f>'31'!V9</f>
        <v>0</v>
      </c>
      <c r="AA4" s="97">
        <f>'31'!W9</f>
        <v>0</v>
      </c>
      <c r="AB4" s="97">
        <f>'31'!X9</f>
        <v>0</v>
      </c>
      <c r="AC4" s="97">
        <f>'31'!Y9</f>
        <v>0</v>
      </c>
      <c r="AD4" s="97">
        <f>'31'!Z9</f>
        <v>0</v>
      </c>
      <c r="AE4" s="97">
        <f>'31'!AA9</f>
        <v>0</v>
      </c>
      <c r="AF4" s="97">
        <f>'31'!AB9</f>
        <v>0</v>
      </c>
      <c r="AG4" s="97">
        <f>'31'!AC9</f>
        <v>0</v>
      </c>
      <c r="AH4" s="97">
        <f>SUM(X4:AG4)</f>
        <v>0</v>
      </c>
      <c r="AI4" s="165">
        <f>AH4+AH5</f>
        <v>0</v>
      </c>
      <c r="AJ4" s="100"/>
      <c r="AK4" s="100"/>
      <c r="AL4" s="100"/>
      <c r="AM4" s="100"/>
      <c r="AN4" s="100"/>
      <c r="AO4" s="100"/>
    </row>
    <row r="5" spans="2:41" ht="20.25" customHeight="1" x14ac:dyDescent="0.25">
      <c r="B5" s="254" t="s">
        <v>25</v>
      </c>
      <c r="C5" s="104" t="s">
        <v>26</v>
      </c>
      <c r="D5" s="255" t="s">
        <v>27</v>
      </c>
      <c r="E5" s="160"/>
      <c r="F5" s="160"/>
      <c r="G5" s="160"/>
      <c r="H5" s="160"/>
      <c r="I5" s="160"/>
      <c r="J5" s="160"/>
      <c r="K5" s="160"/>
      <c r="L5" s="160"/>
      <c r="M5" s="160"/>
      <c r="N5" s="160" t="s">
        <v>28</v>
      </c>
      <c r="O5" s="160" t="s">
        <v>29</v>
      </c>
      <c r="R5" s="100" t="s">
        <v>16</v>
      </c>
      <c r="S5" s="100">
        <f>SUM(D14:K14)</f>
        <v>0</v>
      </c>
      <c r="T5" s="100"/>
      <c r="U5" s="100"/>
      <c r="V5" s="167"/>
      <c r="W5" s="120" t="s">
        <v>49</v>
      </c>
      <c r="X5" s="121">
        <f>'31'!T10</f>
        <v>0</v>
      </c>
      <c r="Y5" s="121">
        <f>'31'!U10</f>
        <v>0</v>
      </c>
      <c r="Z5" s="121">
        <f>'31'!V10</f>
        <v>0</v>
      </c>
      <c r="AA5" s="121">
        <f>'31'!W10</f>
        <v>0</v>
      </c>
      <c r="AB5" s="121">
        <f>'31'!X10</f>
        <v>0</v>
      </c>
      <c r="AC5" s="121">
        <f>'31'!Y10</f>
        <v>0</v>
      </c>
      <c r="AD5" s="121">
        <f>'31'!Z10</f>
        <v>0</v>
      </c>
      <c r="AE5" s="121">
        <f>'31'!AA10</f>
        <v>0</v>
      </c>
      <c r="AF5" s="121">
        <f>'31'!AB10</f>
        <v>0</v>
      </c>
      <c r="AG5" s="121">
        <f>'31'!AC10</f>
        <v>0</v>
      </c>
      <c r="AH5" s="121">
        <f t="shared" ref="AH5:AH18" si="0">SUM(X5:AG5)</f>
        <v>0</v>
      </c>
      <c r="AI5" s="167"/>
      <c r="AJ5" s="100"/>
      <c r="AK5" s="100"/>
      <c r="AL5" s="100"/>
      <c r="AM5" s="100"/>
      <c r="AN5" s="100"/>
      <c r="AO5" s="100"/>
    </row>
    <row r="6" spans="2:41" ht="20.25" customHeight="1" x14ac:dyDescent="0.25">
      <c r="B6" s="254"/>
      <c r="C6" s="105" t="s">
        <v>30</v>
      </c>
      <c r="D6" s="113">
        <v>4</v>
      </c>
      <c r="E6" s="109">
        <v>3.5</v>
      </c>
      <c r="F6" s="109">
        <v>3</v>
      </c>
      <c r="G6" s="109">
        <v>2.5</v>
      </c>
      <c r="H6" s="109">
        <v>2</v>
      </c>
      <c r="I6" s="109">
        <v>1.5</v>
      </c>
      <c r="J6" s="109">
        <v>1</v>
      </c>
      <c r="K6" s="109">
        <v>0</v>
      </c>
      <c r="L6" s="109" t="s">
        <v>12</v>
      </c>
      <c r="M6" s="109" t="s">
        <v>31</v>
      </c>
      <c r="N6" s="160"/>
      <c r="O6" s="160"/>
      <c r="R6" s="100"/>
      <c r="S6" s="100" t="e">
        <f>S5/S4</f>
        <v>#DIV/0!</v>
      </c>
      <c r="T6" s="100"/>
      <c r="U6" s="100"/>
      <c r="V6" s="165">
        <v>2</v>
      </c>
      <c r="W6" s="114" t="s">
        <v>48</v>
      </c>
      <c r="X6" s="97">
        <f>'32'!T9</f>
        <v>0</v>
      </c>
      <c r="Y6" s="97">
        <f>'32'!U9</f>
        <v>0</v>
      </c>
      <c r="Z6" s="97">
        <f>'32'!V9</f>
        <v>0</v>
      </c>
      <c r="AA6" s="97">
        <f>'32'!W9</f>
        <v>0</v>
      </c>
      <c r="AB6" s="97">
        <f>'32'!X9</f>
        <v>0</v>
      </c>
      <c r="AC6" s="97">
        <f>'32'!Y9</f>
        <v>0</v>
      </c>
      <c r="AD6" s="97">
        <f>'32'!Z9</f>
        <v>0</v>
      </c>
      <c r="AE6" s="97">
        <f>'32'!AA9</f>
        <v>0</v>
      </c>
      <c r="AF6" s="97">
        <f>'32'!AB9</f>
        <v>0</v>
      </c>
      <c r="AG6" s="97">
        <f>'32'!AC9</f>
        <v>0</v>
      </c>
      <c r="AH6" s="97">
        <f t="shared" si="0"/>
        <v>0</v>
      </c>
      <c r="AI6" s="165">
        <f>AH6+AH7</f>
        <v>0</v>
      </c>
      <c r="AJ6" s="100"/>
      <c r="AK6" s="100"/>
      <c r="AL6" s="100"/>
      <c r="AM6" s="100"/>
      <c r="AN6" s="100"/>
      <c r="AO6" s="100"/>
    </row>
    <row r="7" spans="2:41" ht="17.25" customHeight="1" x14ac:dyDescent="0.25">
      <c r="B7" s="114" t="str">
        <f>กรอกข้อมูล!E6</f>
        <v>3/1</v>
      </c>
      <c r="C7" s="112">
        <f>SUM(D7:M7)</f>
        <v>0</v>
      </c>
      <c r="D7" s="114">
        <f>'31'!T11</f>
        <v>0</v>
      </c>
      <c r="E7" s="114">
        <f>'31'!U11</f>
        <v>0</v>
      </c>
      <c r="F7" s="114">
        <f>'31'!V11</f>
        <v>0</v>
      </c>
      <c r="G7" s="114">
        <f>'31'!W11</f>
        <v>0</v>
      </c>
      <c r="H7" s="114">
        <f>'31'!X11</f>
        <v>0</v>
      </c>
      <c r="I7" s="114">
        <f>'31'!Y11</f>
        <v>0</v>
      </c>
      <c r="J7" s="114">
        <f>'31'!Z11</f>
        <v>0</v>
      </c>
      <c r="K7" s="114">
        <f>'31'!AA11</f>
        <v>0</v>
      </c>
      <c r="L7" s="114">
        <f>'31'!AB11</f>
        <v>0</v>
      </c>
      <c r="M7" s="114">
        <f>'31'!AC11</f>
        <v>0</v>
      </c>
      <c r="N7" s="114">
        <f>MAX('31'!G8:G60)</f>
        <v>0</v>
      </c>
      <c r="O7" s="114">
        <f>MIN('31'!G8:G60)</f>
        <v>0</v>
      </c>
      <c r="R7" s="100"/>
      <c r="S7" s="100"/>
      <c r="T7" s="100"/>
      <c r="U7" s="100"/>
      <c r="V7" s="167"/>
      <c r="W7" s="120" t="s">
        <v>49</v>
      </c>
      <c r="X7" s="121">
        <f>'32'!T10</f>
        <v>0</v>
      </c>
      <c r="Y7" s="121">
        <f>'32'!U10</f>
        <v>0</v>
      </c>
      <c r="Z7" s="121">
        <f>'32'!V10</f>
        <v>0</v>
      </c>
      <c r="AA7" s="121">
        <f>'32'!W10</f>
        <v>0</v>
      </c>
      <c r="AB7" s="121">
        <f>'32'!X10</f>
        <v>0</v>
      </c>
      <c r="AC7" s="121">
        <f>'32'!Y10</f>
        <v>0</v>
      </c>
      <c r="AD7" s="121">
        <f>'32'!Z10</f>
        <v>0</v>
      </c>
      <c r="AE7" s="121">
        <f>'32'!AA10</f>
        <v>0</v>
      </c>
      <c r="AF7" s="121">
        <f>'32'!AB10</f>
        <v>0</v>
      </c>
      <c r="AG7" s="121">
        <f>'32'!AC10</f>
        <v>0</v>
      </c>
      <c r="AH7" s="121">
        <f t="shared" si="0"/>
        <v>0</v>
      </c>
      <c r="AI7" s="167"/>
      <c r="AJ7" s="100"/>
      <c r="AK7" s="100"/>
      <c r="AL7" s="100"/>
      <c r="AM7" s="100"/>
      <c r="AN7" s="100"/>
      <c r="AO7" s="100"/>
    </row>
    <row r="8" spans="2:41" ht="17.25" customHeight="1" x14ac:dyDescent="0.25">
      <c r="B8" s="114" t="str">
        <f>กรอกข้อมูล!F6</f>
        <v>3/2</v>
      </c>
      <c r="C8" s="112">
        <f t="shared" ref="C8:C12" si="1">SUM(D8:M8)</f>
        <v>0</v>
      </c>
      <c r="D8" s="114">
        <f>'32'!T11</f>
        <v>0</v>
      </c>
      <c r="E8" s="114">
        <f>'32'!U11</f>
        <v>0</v>
      </c>
      <c r="F8" s="114">
        <f>'32'!V11</f>
        <v>0</v>
      </c>
      <c r="G8" s="114">
        <f>'32'!W11</f>
        <v>0</v>
      </c>
      <c r="H8" s="114">
        <f>'32'!X11</f>
        <v>0</v>
      </c>
      <c r="I8" s="114">
        <f>'32'!Y11</f>
        <v>0</v>
      </c>
      <c r="J8" s="114">
        <f>'32'!Z11</f>
        <v>0</v>
      </c>
      <c r="K8" s="114">
        <f>'32'!AA11</f>
        <v>0</v>
      </c>
      <c r="L8" s="114">
        <f>'32'!AB11</f>
        <v>0</v>
      </c>
      <c r="M8" s="114">
        <f>'32'!AC11</f>
        <v>0</v>
      </c>
      <c r="N8" s="114">
        <f>MAX('32'!G8:G60)</f>
        <v>0</v>
      </c>
      <c r="O8" s="114">
        <f>MIN('32'!G8:G60)</f>
        <v>0</v>
      </c>
      <c r="R8" s="100"/>
      <c r="S8" s="100" t="s">
        <v>54</v>
      </c>
      <c r="T8" s="100"/>
      <c r="U8" s="122">
        <f>AH4+AH6+AH8+AH10+AH12+AH14</f>
        <v>0</v>
      </c>
      <c r="V8" s="165">
        <v>3</v>
      </c>
      <c r="W8" s="114" t="s">
        <v>48</v>
      </c>
      <c r="X8" s="97">
        <f>'33'!T9</f>
        <v>0</v>
      </c>
      <c r="Y8" s="97">
        <f>'33'!U9</f>
        <v>0</v>
      </c>
      <c r="Z8" s="97">
        <f>'33'!V9</f>
        <v>0</v>
      </c>
      <c r="AA8" s="97">
        <f>'33'!W9</f>
        <v>0</v>
      </c>
      <c r="AB8" s="97">
        <f>'33'!X9</f>
        <v>0</v>
      </c>
      <c r="AC8" s="97">
        <f>'33'!Y9</f>
        <v>0</v>
      </c>
      <c r="AD8" s="97">
        <f>'33'!Z9</f>
        <v>0</v>
      </c>
      <c r="AE8" s="97">
        <f>'33'!AA9</f>
        <v>0</v>
      </c>
      <c r="AF8" s="97">
        <f>'33'!AB9</f>
        <v>0</v>
      </c>
      <c r="AG8" s="97">
        <f>'33'!AC9</f>
        <v>0</v>
      </c>
      <c r="AH8" s="97">
        <f t="shared" si="0"/>
        <v>0</v>
      </c>
      <c r="AI8" s="165">
        <f>AH8+AH9</f>
        <v>0</v>
      </c>
      <c r="AJ8" s="100"/>
      <c r="AK8" s="100"/>
      <c r="AL8" s="100"/>
      <c r="AM8" s="100"/>
      <c r="AN8" s="100"/>
      <c r="AO8" s="100"/>
    </row>
    <row r="9" spans="2:41" ht="17.25" customHeight="1" x14ac:dyDescent="0.25">
      <c r="B9" s="114" t="str">
        <f>กรอกข้อมูล!G6</f>
        <v>3/3</v>
      </c>
      <c r="C9" s="112">
        <f t="shared" si="1"/>
        <v>0</v>
      </c>
      <c r="D9" s="114">
        <f>'33'!T11</f>
        <v>0</v>
      </c>
      <c r="E9" s="114">
        <f>'33'!U11</f>
        <v>0</v>
      </c>
      <c r="F9" s="114">
        <f>'33'!V11</f>
        <v>0</v>
      </c>
      <c r="G9" s="114">
        <f>'33'!W11</f>
        <v>0</v>
      </c>
      <c r="H9" s="114">
        <f>'33'!X11</f>
        <v>0</v>
      </c>
      <c r="I9" s="114">
        <f>'33'!Y11</f>
        <v>0</v>
      </c>
      <c r="J9" s="114">
        <f>'33'!Z11</f>
        <v>0</v>
      </c>
      <c r="K9" s="114">
        <f>'33'!AA11</f>
        <v>0</v>
      </c>
      <c r="L9" s="114">
        <f>'33'!AB11</f>
        <v>0</v>
      </c>
      <c r="M9" s="114">
        <f>'33'!AC11</f>
        <v>0</v>
      </c>
      <c r="N9" s="114">
        <f>MAX('33'!G8:G47)</f>
        <v>0</v>
      </c>
      <c r="O9" s="114">
        <f>MIN('33'!G8:G60)</f>
        <v>0</v>
      </c>
      <c r="R9" s="100"/>
      <c r="S9" s="123" t="s">
        <v>55</v>
      </c>
      <c r="T9" s="123"/>
      <c r="U9" s="124">
        <f>AH5+AH7+AH9+AH11+AH13+AH15</f>
        <v>0</v>
      </c>
      <c r="V9" s="167"/>
      <c r="W9" s="120" t="s">
        <v>49</v>
      </c>
      <c r="X9" s="121">
        <f>'33'!T10</f>
        <v>0</v>
      </c>
      <c r="Y9" s="121">
        <f>'33'!U10</f>
        <v>0</v>
      </c>
      <c r="Z9" s="121">
        <f>'33'!V10</f>
        <v>0</v>
      </c>
      <c r="AA9" s="121">
        <f>'33'!W10</f>
        <v>0</v>
      </c>
      <c r="AB9" s="121">
        <f>'33'!X10</f>
        <v>0</v>
      </c>
      <c r="AC9" s="121">
        <f>'33'!Y10</f>
        <v>0</v>
      </c>
      <c r="AD9" s="121">
        <f>'33'!Z10</f>
        <v>0</v>
      </c>
      <c r="AE9" s="121">
        <f>'33'!AA10</f>
        <v>0</v>
      </c>
      <c r="AF9" s="121">
        <f>'33'!AB10</f>
        <v>0</v>
      </c>
      <c r="AG9" s="121">
        <f>'33'!AC10</f>
        <v>0</v>
      </c>
      <c r="AH9" s="121">
        <f t="shared" si="0"/>
        <v>0</v>
      </c>
      <c r="AI9" s="167"/>
      <c r="AJ9" s="100"/>
      <c r="AK9" s="100"/>
      <c r="AL9" s="100"/>
      <c r="AM9" s="100"/>
      <c r="AN9" s="100"/>
      <c r="AO9" s="100"/>
    </row>
    <row r="10" spans="2:41" ht="17.25" customHeight="1" x14ac:dyDescent="0.25">
      <c r="B10" s="114" t="str">
        <f>กรอกข้อมูล!H6</f>
        <v>3/4</v>
      </c>
      <c r="C10" s="112">
        <f t="shared" si="1"/>
        <v>0</v>
      </c>
      <c r="D10" s="114">
        <f>'34'!T11</f>
        <v>0</v>
      </c>
      <c r="E10" s="114">
        <f>'34'!U11</f>
        <v>0</v>
      </c>
      <c r="F10" s="114">
        <f>'34'!V11</f>
        <v>0</v>
      </c>
      <c r="G10" s="114">
        <f>'34'!W11</f>
        <v>0</v>
      </c>
      <c r="H10" s="114">
        <f>'34'!X11</f>
        <v>0</v>
      </c>
      <c r="I10" s="114">
        <f>'34'!Y11</f>
        <v>0</v>
      </c>
      <c r="J10" s="114">
        <f>'34'!Z11</f>
        <v>0</v>
      </c>
      <c r="K10" s="114">
        <f>'34'!AA11</f>
        <v>0</v>
      </c>
      <c r="L10" s="114">
        <f>'34'!AB11</f>
        <v>0</v>
      </c>
      <c r="M10" s="114">
        <f>'34'!AC11</f>
        <v>0</v>
      </c>
      <c r="N10" s="114">
        <f>MAX('34'!G8:G60)</f>
        <v>0</v>
      </c>
      <c r="O10" s="114">
        <f>MIN('34'!G8:G47)</f>
        <v>0</v>
      </c>
      <c r="R10" s="97" t="s">
        <v>38</v>
      </c>
      <c r="S10" s="97" t="s">
        <v>6</v>
      </c>
      <c r="T10" s="100"/>
      <c r="U10" s="100"/>
      <c r="V10" s="165">
        <v>4</v>
      </c>
      <c r="W10" s="114" t="s">
        <v>48</v>
      </c>
      <c r="X10" s="97">
        <f>'34'!T9</f>
        <v>0</v>
      </c>
      <c r="Y10" s="97">
        <f>'34'!U9</f>
        <v>0</v>
      </c>
      <c r="Z10" s="97">
        <f>'34'!V9</f>
        <v>0</v>
      </c>
      <c r="AA10" s="97">
        <f>'34'!W9</f>
        <v>0</v>
      </c>
      <c r="AB10" s="97">
        <f>'34'!X9</f>
        <v>0</v>
      </c>
      <c r="AC10" s="97">
        <f>'34'!Y9</f>
        <v>0</v>
      </c>
      <c r="AD10" s="97">
        <f>'34'!Z9</f>
        <v>0</v>
      </c>
      <c r="AE10" s="97">
        <f>'34'!AA9</f>
        <v>0</v>
      </c>
      <c r="AF10" s="97">
        <f>'34'!AB9</f>
        <v>0</v>
      </c>
      <c r="AG10" s="97">
        <f>'34'!AC9</f>
        <v>0</v>
      </c>
      <c r="AH10" s="97">
        <f t="shared" si="0"/>
        <v>0</v>
      </c>
      <c r="AI10" s="165">
        <f>AH10+AH11</f>
        <v>0</v>
      </c>
      <c r="AJ10" s="100"/>
      <c r="AK10" s="100"/>
      <c r="AL10" s="100"/>
      <c r="AM10" s="100"/>
      <c r="AN10" s="100"/>
      <c r="AO10" s="100"/>
    </row>
    <row r="11" spans="2:41" ht="17.25" customHeight="1" x14ac:dyDescent="0.25">
      <c r="B11" s="114" t="str">
        <f>กรอกข้อมูล!I6</f>
        <v>3/5</v>
      </c>
      <c r="C11" s="112">
        <f t="shared" si="1"/>
        <v>0</v>
      </c>
      <c r="D11" s="114">
        <f>'35'!T11</f>
        <v>0</v>
      </c>
      <c r="E11" s="114">
        <f>'35'!U11</f>
        <v>0</v>
      </c>
      <c r="F11" s="114">
        <f>'35'!V11</f>
        <v>0</v>
      </c>
      <c r="G11" s="114">
        <f>'35'!W11</f>
        <v>0</v>
      </c>
      <c r="H11" s="114">
        <f>'35'!X11</f>
        <v>0</v>
      </c>
      <c r="I11" s="114">
        <f>'35'!Y11</f>
        <v>0</v>
      </c>
      <c r="J11" s="114">
        <f>'35'!Z11</f>
        <v>0</v>
      </c>
      <c r="K11" s="114">
        <f>'35'!AA11</f>
        <v>0</v>
      </c>
      <c r="L11" s="114">
        <f>'35'!AB11</f>
        <v>0</v>
      </c>
      <c r="M11" s="114">
        <f>'35'!AC11</f>
        <v>0</v>
      </c>
      <c r="N11" s="114">
        <f>MAX('35'!G8:G60)</f>
        <v>0</v>
      </c>
      <c r="O11" s="114">
        <f>MIN('35'!G8:G60)</f>
        <v>0</v>
      </c>
      <c r="P11" s="125" t="s">
        <v>70</v>
      </c>
      <c r="R11" s="97">
        <v>1</v>
      </c>
      <c r="S11" s="126">
        <f>'31'!AF8</f>
        <v>0</v>
      </c>
      <c r="T11" s="100"/>
      <c r="U11" s="100"/>
      <c r="V11" s="167"/>
      <c r="W11" s="120" t="s">
        <v>49</v>
      </c>
      <c r="X11" s="121">
        <f>'34'!T10</f>
        <v>0</v>
      </c>
      <c r="Y11" s="121">
        <f>'34'!U10</f>
        <v>0</v>
      </c>
      <c r="Z11" s="121">
        <f>'34'!V10</f>
        <v>0</v>
      </c>
      <c r="AA11" s="121">
        <f>'34'!W10</f>
        <v>0</v>
      </c>
      <c r="AB11" s="121">
        <f>'34'!X10</f>
        <v>0</v>
      </c>
      <c r="AC11" s="121">
        <f>'34'!Y10</f>
        <v>0</v>
      </c>
      <c r="AD11" s="121">
        <f>'34'!Z10</f>
        <v>0</v>
      </c>
      <c r="AE11" s="121">
        <f>'34'!AA10</f>
        <v>0</v>
      </c>
      <c r="AF11" s="121">
        <f>'34'!AB10</f>
        <v>0</v>
      </c>
      <c r="AG11" s="121">
        <f>'34'!AC10</f>
        <v>0</v>
      </c>
      <c r="AH11" s="121">
        <f t="shared" si="0"/>
        <v>0</v>
      </c>
      <c r="AI11" s="167"/>
      <c r="AJ11" s="100"/>
      <c r="AK11" s="100"/>
      <c r="AL11" s="100"/>
      <c r="AM11" s="100"/>
      <c r="AN11" s="100"/>
      <c r="AO11" s="100"/>
    </row>
    <row r="12" spans="2:41" ht="20.25" customHeight="1" x14ac:dyDescent="0.25">
      <c r="B12" s="114" t="str">
        <f>กรอกข้อมูล!J6</f>
        <v>3/6</v>
      </c>
      <c r="C12" s="112">
        <f t="shared" si="1"/>
        <v>0</v>
      </c>
      <c r="D12" s="114">
        <f>'36'!T11</f>
        <v>0</v>
      </c>
      <c r="E12" s="114">
        <f>'36'!U11</f>
        <v>0</v>
      </c>
      <c r="F12" s="114">
        <f>'36'!V11</f>
        <v>0</v>
      </c>
      <c r="G12" s="114">
        <f>'36'!W11</f>
        <v>0</v>
      </c>
      <c r="H12" s="114">
        <f>'36'!X11</f>
        <v>0</v>
      </c>
      <c r="I12" s="114">
        <f>'36'!Y11</f>
        <v>0</v>
      </c>
      <c r="J12" s="114">
        <f>'36'!Z11</f>
        <v>0</v>
      </c>
      <c r="K12" s="114">
        <f>'36'!AA11</f>
        <v>0</v>
      </c>
      <c r="L12" s="114">
        <f>'36'!AB11</f>
        <v>0</v>
      </c>
      <c r="M12" s="114">
        <f>'36'!AC11</f>
        <v>0</v>
      </c>
      <c r="N12" s="114">
        <f>MAX('36'!G8:G60)</f>
        <v>0</v>
      </c>
      <c r="O12" s="114">
        <f>MIN('36'!G8:G60)</f>
        <v>0</v>
      </c>
      <c r="P12" s="125"/>
      <c r="R12" s="97">
        <v>2</v>
      </c>
      <c r="S12" s="126">
        <f>'32'!AF8</f>
        <v>0</v>
      </c>
      <c r="T12" s="100"/>
      <c r="U12" s="100"/>
      <c r="V12" s="165">
        <v>5</v>
      </c>
      <c r="W12" s="114" t="s">
        <v>48</v>
      </c>
      <c r="X12" s="97">
        <f>'35'!T9</f>
        <v>0</v>
      </c>
      <c r="Y12" s="97">
        <f>'35'!U9</f>
        <v>0</v>
      </c>
      <c r="Z12" s="97">
        <f>'35'!V9</f>
        <v>0</v>
      </c>
      <c r="AA12" s="97">
        <f>'35'!W9</f>
        <v>0</v>
      </c>
      <c r="AB12" s="97">
        <f>'35'!X9</f>
        <v>0</v>
      </c>
      <c r="AC12" s="97">
        <f>'35'!Y9</f>
        <v>0</v>
      </c>
      <c r="AD12" s="97">
        <f>'35'!Z9</f>
        <v>0</v>
      </c>
      <c r="AE12" s="97">
        <f>'35'!AA9</f>
        <v>0</v>
      </c>
      <c r="AF12" s="97">
        <f>'35'!AB9</f>
        <v>0</v>
      </c>
      <c r="AG12" s="97">
        <f>'35'!AC9</f>
        <v>0</v>
      </c>
      <c r="AH12" s="97">
        <f t="shared" si="0"/>
        <v>0</v>
      </c>
      <c r="AI12" s="165">
        <f>AH12+AH13</f>
        <v>0</v>
      </c>
      <c r="AJ12" s="100"/>
      <c r="AK12" s="100"/>
      <c r="AL12" s="100"/>
      <c r="AM12" s="100"/>
      <c r="AN12" s="100"/>
      <c r="AO12" s="100"/>
    </row>
    <row r="13" spans="2:41" ht="20.25" customHeight="1" x14ac:dyDescent="0.25">
      <c r="B13" s="99" t="s">
        <v>32</v>
      </c>
      <c r="C13" s="109">
        <f>SUM(C7:C12)</f>
        <v>0</v>
      </c>
      <c r="D13" s="114">
        <f t="shared" ref="D13:M13" si="2">SUM(D7:D12)</f>
        <v>0</v>
      </c>
      <c r="E13" s="114">
        <f t="shared" si="2"/>
        <v>0</v>
      </c>
      <c r="F13" s="114">
        <f t="shared" si="2"/>
        <v>0</v>
      </c>
      <c r="G13" s="114">
        <f t="shared" si="2"/>
        <v>0</v>
      </c>
      <c r="H13" s="114">
        <f t="shared" si="2"/>
        <v>0</v>
      </c>
      <c r="I13" s="114">
        <f t="shared" si="2"/>
        <v>0</v>
      </c>
      <c r="J13" s="114">
        <f t="shared" si="2"/>
        <v>0</v>
      </c>
      <c r="K13" s="114">
        <f t="shared" si="2"/>
        <v>0</v>
      </c>
      <c r="L13" s="114">
        <f t="shared" si="2"/>
        <v>0</v>
      </c>
      <c r="M13" s="114">
        <f t="shared" si="2"/>
        <v>0</v>
      </c>
      <c r="N13" s="100"/>
      <c r="O13" s="100"/>
      <c r="R13" s="97">
        <v>3</v>
      </c>
      <c r="S13" s="126">
        <f>'33'!AF8</f>
        <v>0</v>
      </c>
      <c r="T13" s="100"/>
      <c r="U13" s="100"/>
      <c r="V13" s="167"/>
      <c r="W13" s="120" t="s">
        <v>49</v>
      </c>
      <c r="X13" s="121">
        <f>'35'!T10</f>
        <v>0</v>
      </c>
      <c r="Y13" s="121">
        <f>'35'!U10</f>
        <v>0</v>
      </c>
      <c r="Z13" s="121">
        <f>'35'!V10</f>
        <v>0</v>
      </c>
      <c r="AA13" s="121">
        <f>'35'!W10</f>
        <v>0</v>
      </c>
      <c r="AB13" s="121">
        <f>'35'!X10</f>
        <v>0</v>
      </c>
      <c r="AC13" s="121">
        <f>'35'!Y10</f>
        <v>0</v>
      </c>
      <c r="AD13" s="121">
        <f>'35'!Z10</f>
        <v>0</v>
      </c>
      <c r="AE13" s="121">
        <f>'35'!AA10</f>
        <v>0</v>
      </c>
      <c r="AF13" s="121">
        <f>'35'!AB10</f>
        <v>0</v>
      </c>
      <c r="AG13" s="121">
        <f>'35'!AC10</f>
        <v>0</v>
      </c>
      <c r="AH13" s="121">
        <f t="shared" si="0"/>
        <v>0</v>
      </c>
      <c r="AI13" s="167"/>
      <c r="AJ13" s="100"/>
      <c r="AK13" s="100"/>
      <c r="AL13" s="100"/>
      <c r="AM13" s="100"/>
      <c r="AN13" s="100"/>
      <c r="AO13" s="100"/>
    </row>
    <row r="14" spans="2:41" ht="20.25" customHeight="1" x14ac:dyDescent="0.25">
      <c r="B14" s="101" t="s">
        <v>33</v>
      </c>
      <c r="C14" s="102"/>
      <c r="D14" s="114">
        <f t="shared" ref="D14:K14" si="3">D6*D13</f>
        <v>0</v>
      </c>
      <c r="E14" s="114">
        <f t="shared" si="3"/>
        <v>0</v>
      </c>
      <c r="F14" s="114">
        <f t="shared" si="3"/>
        <v>0</v>
      </c>
      <c r="G14" s="114">
        <f t="shared" si="3"/>
        <v>0</v>
      </c>
      <c r="H14" s="114">
        <f t="shared" si="3"/>
        <v>0</v>
      </c>
      <c r="I14" s="114">
        <f t="shared" si="3"/>
        <v>0</v>
      </c>
      <c r="J14" s="114">
        <f t="shared" si="3"/>
        <v>0</v>
      </c>
      <c r="K14" s="114">
        <f t="shared" si="3"/>
        <v>0</v>
      </c>
      <c r="L14" s="114">
        <v>0</v>
      </c>
      <c r="M14" s="114">
        <v>0</v>
      </c>
      <c r="N14" s="100"/>
      <c r="O14" s="100"/>
      <c r="R14" s="97">
        <v>4</v>
      </c>
      <c r="S14" s="126">
        <f>'34'!AF8</f>
        <v>0</v>
      </c>
      <c r="T14" s="100"/>
      <c r="U14" s="100"/>
      <c r="V14" s="165">
        <v>6</v>
      </c>
      <c r="W14" s="127" t="s">
        <v>48</v>
      </c>
      <c r="X14" s="128">
        <f>'36'!T9</f>
        <v>0</v>
      </c>
      <c r="Y14" s="128">
        <f>'36'!U9</f>
        <v>0</v>
      </c>
      <c r="Z14" s="128">
        <f>'36'!V9</f>
        <v>0</v>
      </c>
      <c r="AA14" s="128">
        <f>'36'!W9</f>
        <v>0</v>
      </c>
      <c r="AB14" s="128">
        <f>'36'!X9</f>
        <v>0</v>
      </c>
      <c r="AC14" s="128">
        <f>'36'!Y9</f>
        <v>0</v>
      </c>
      <c r="AD14" s="128">
        <f>'36'!Z9</f>
        <v>0</v>
      </c>
      <c r="AE14" s="128">
        <f>'36'!AA9</f>
        <v>0</v>
      </c>
      <c r="AF14" s="128">
        <f>'36'!AB9</f>
        <v>0</v>
      </c>
      <c r="AG14" s="128">
        <f>'36'!AC9</f>
        <v>0</v>
      </c>
      <c r="AH14" s="128">
        <f t="shared" si="0"/>
        <v>0</v>
      </c>
      <c r="AI14" s="264">
        <f>AH14+AH15</f>
        <v>0</v>
      </c>
      <c r="AJ14" s="100"/>
      <c r="AK14" s="100"/>
      <c r="AL14" s="100"/>
      <c r="AM14" s="100"/>
      <c r="AN14" s="100"/>
      <c r="AO14" s="100"/>
    </row>
    <row r="15" spans="2:41" ht="20.25" customHeight="1" x14ac:dyDescent="0.25">
      <c r="B15" s="160" t="s">
        <v>34</v>
      </c>
      <c r="C15" s="160"/>
      <c r="D15" s="257" t="e">
        <f>S6</f>
        <v>#DIV/0!</v>
      </c>
      <c r="E15" s="257"/>
      <c r="F15" s="257"/>
      <c r="G15" s="257"/>
      <c r="H15" s="257"/>
      <c r="I15" s="257"/>
      <c r="J15" s="257"/>
      <c r="K15" s="257"/>
      <c r="L15" s="257"/>
      <c r="M15" s="257"/>
      <c r="N15" s="100"/>
      <c r="O15" s="100"/>
      <c r="R15" s="97">
        <v>5</v>
      </c>
      <c r="S15" s="126">
        <f>'35'!AF8</f>
        <v>0</v>
      </c>
      <c r="T15" s="100"/>
      <c r="U15" s="100"/>
      <c r="V15" s="167"/>
      <c r="W15" s="129" t="s">
        <v>49</v>
      </c>
      <c r="X15" s="130">
        <f>'36'!T10</f>
        <v>0</v>
      </c>
      <c r="Y15" s="130">
        <f>'36'!U10</f>
        <v>0</v>
      </c>
      <c r="Z15" s="130">
        <f>'36'!V10</f>
        <v>0</v>
      </c>
      <c r="AA15" s="130">
        <f>'36'!W10</f>
        <v>0</v>
      </c>
      <c r="AB15" s="130">
        <f>'36'!X10</f>
        <v>0</v>
      </c>
      <c r="AC15" s="130">
        <f>'36'!Y10</f>
        <v>0</v>
      </c>
      <c r="AD15" s="130">
        <f>'36'!Z10</f>
        <v>0</v>
      </c>
      <c r="AE15" s="130">
        <f>'36'!AA10</f>
        <v>0</v>
      </c>
      <c r="AF15" s="130">
        <f>'36'!AB10</f>
        <v>0</v>
      </c>
      <c r="AG15" s="130">
        <f>'36'!AC10</f>
        <v>0</v>
      </c>
      <c r="AH15" s="130">
        <f t="shared" ref="AH15" si="4">SUM(X15:AG15)</f>
        <v>0</v>
      </c>
      <c r="AI15" s="265"/>
      <c r="AJ15" s="100"/>
      <c r="AK15" s="100"/>
      <c r="AL15" s="100"/>
      <c r="AM15" s="100"/>
      <c r="AN15" s="100"/>
      <c r="AO15" s="100"/>
    </row>
    <row r="16" spans="2:41" ht="18.75" customHeight="1" x14ac:dyDescent="0.25">
      <c r="B16" s="100"/>
      <c r="C16" s="100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0"/>
      <c r="O16" s="100"/>
      <c r="R16" s="97">
        <v>6</v>
      </c>
      <c r="S16" s="126">
        <f>'36'!AF8</f>
        <v>0</v>
      </c>
      <c r="T16" s="100"/>
      <c r="U16" s="100"/>
      <c r="V16" s="259" t="s">
        <v>16</v>
      </c>
      <c r="W16" s="260"/>
      <c r="X16" s="131">
        <f>SUM(X4:X15)</f>
        <v>0</v>
      </c>
      <c r="Y16" s="131">
        <f t="shared" ref="Y16:AG16" si="5">SUM(Y4:Y15)</f>
        <v>0</v>
      </c>
      <c r="Z16" s="131">
        <f t="shared" si="5"/>
        <v>0</v>
      </c>
      <c r="AA16" s="131">
        <f t="shared" si="5"/>
        <v>0</v>
      </c>
      <c r="AB16" s="131">
        <f t="shared" si="5"/>
        <v>0</v>
      </c>
      <c r="AC16" s="131">
        <f t="shared" si="5"/>
        <v>0</v>
      </c>
      <c r="AD16" s="131">
        <f t="shared" si="5"/>
        <v>0</v>
      </c>
      <c r="AE16" s="131">
        <f t="shared" si="5"/>
        <v>0</v>
      </c>
      <c r="AF16" s="131">
        <f t="shared" si="5"/>
        <v>0</v>
      </c>
      <c r="AG16" s="131">
        <f t="shared" si="5"/>
        <v>0</v>
      </c>
      <c r="AH16" s="131">
        <f>SUM(X16:AG16)</f>
        <v>0</v>
      </c>
      <c r="AI16" s="131"/>
      <c r="AJ16" s="100"/>
      <c r="AK16" s="100"/>
      <c r="AL16" s="100"/>
      <c r="AM16" s="100"/>
      <c r="AN16" s="100"/>
      <c r="AO16" s="100"/>
    </row>
    <row r="17" spans="2:41" ht="19.5" customHeight="1" x14ac:dyDescent="0.25">
      <c r="B17" s="116" t="s">
        <v>794</v>
      </c>
      <c r="C17" s="100"/>
      <c r="D17" s="103"/>
      <c r="E17" s="103"/>
      <c r="F17" s="103"/>
      <c r="G17" s="103"/>
      <c r="H17" s="103"/>
      <c r="I17" s="103"/>
      <c r="J17" s="103"/>
      <c r="K17" s="103"/>
      <c r="L17" s="103"/>
      <c r="M17" s="132">
        <f>S17</f>
        <v>0</v>
      </c>
      <c r="N17" s="103">
        <f>SUM(D13:K13)</f>
        <v>0</v>
      </c>
      <c r="O17" s="133" t="e">
        <f>M17/N17</f>
        <v>#DIV/0!</v>
      </c>
      <c r="R17" s="97" t="s">
        <v>16</v>
      </c>
      <c r="S17" s="126">
        <f>SUM(S11:S16)</f>
        <v>0</v>
      </c>
      <c r="T17" s="100"/>
      <c r="U17" s="100"/>
      <c r="V17" s="134" t="s">
        <v>56</v>
      </c>
      <c r="W17" s="135" t="s">
        <v>48</v>
      </c>
      <c r="X17" s="97">
        <f t="shared" ref="X17:AG17" si="6">X4+X6+X8+X10+X12+X14</f>
        <v>0</v>
      </c>
      <c r="Y17" s="97">
        <f t="shared" si="6"/>
        <v>0</v>
      </c>
      <c r="Z17" s="97">
        <f t="shared" si="6"/>
        <v>0</v>
      </c>
      <c r="AA17" s="97">
        <f t="shared" si="6"/>
        <v>0</v>
      </c>
      <c r="AB17" s="97">
        <f t="shared" si="6"/>
        <v>0</v>
      </c>
      <c r="AC17" s="97">
        <f t="shared" si="6"/>
        <v>0</v>
      </c>
      <c r="AD17" s="97">
        <f t="shared" si="6"/>
        <v>0</v>
      </c>
      <c r="AE17" s="97">
        <f t="shared" si="6"/>
        <v>0</v>
      </c>
      <c r="AF17" s="97">
        <f t="shared" si="6"/>
        <v>0</v>
      </c>
      <c r="AG17" s="97">
        <f t="shared" si="6"/>
        <v>0</v>
      </c>
      <c r="AH17" s="97">
        <f>SUM(X17:AG17)</f>
        <v>0</v>
      </c>
      <c r="AI17" s="100"/>
      <c r="AJ17" s="100"/>
      <c r="AK17" s="100"/>
      <c r="AL17" s="100"/>
      <c r="AM17" s="100"/>
      <c r="AN17" s="100"/>
      <c r="AO17" s="100"/>
    </row>
    <row r="18" spans="2:41" ht="24" customHeight="1" x14ac:dyDescent="0.25">
      <c r="B18" s="116" t="s">
        <v>793</v>
      </c>
      <c r="C18" s="100"/>
      <c r="D18" s="103"/>
      <c r="E18" s="103"/>
      <c r="F18" s="103"/>
      <c r="G18" s="258">
        <f>กรอกข้อมูล!C12</f>
        <v>0</v>
      </c>
      <c r="H18" s="258"/>
      <c r="I18" s="103"/>
      <c r="J18" s="103" t="e">
        <f>IF(O18&lt;0,"ต่ำกว่าค่าเป้าหมาย",IF(O18=0,"เท่ากับค่าเป้าหมาย",IF(O18&gt;=0.0001,"สูงกว่าค่าเป้าหมาย")))</f>
        <v>#DIV/0!</v>
      </c>
      <c r="K18" s="103"/>
      <c r="L18" s="103"/>
      <c r="M18" s="103"/>
      <c r="N18" s="158" t="str">
        <f>"="</f>
        <v>=</v>
      </c>
      <c r="O18" s="133" t="e">
        <f>O17-G18</f>
        <v>#DIV/0!</v>
      </c>
      <c r="R18" s="100"/>
      <c r="S18" s="100"/>
      <c r="T18" s="100"/>
      <c r="U18" s="100"/>
      <c r="V18" s="136" t="s">
        <v>56</v>
      </c>
      <c r="W18" s="129" t="s">
        <v>49</v>
      </c>
      <c r="X18" s="121">
        <f t="shared" ref="X18:AG18" si="7">X5+X7+X9+X11+X13+X15</f>
        <v>0</v>
      </c>
      <c r="Y18" s="121">
        <f t="shared" si="7"/>
        <v>0</v>
      </c>
      <c r="Z18" s="121">
        <f t="shared" si="7"/>
        <v>0</v>
      </c>
      <c r="AA18" s="121">
        <f t="shared" si="7"/>
        <v>0</v>
      </c>
      <c r="AB18" s="121">
        <f t="shared" si="7"/>
        <v>0</v>
      </c>
      <c r="AC18" s="121">
        <f t="shared" si="7"/>
        <v>0</v>
      </c>
      <c r="AD18" s="121">
        <f t="shared" si="7"/>
        <v>0</v>
      </c>
      <c r="AE18" s="121">
        <f t="shared" si="7"/>
        <v>0</v>
      </c>
      <c r="AF18" s="121">
        <f t="shared" si="7"/>
        <v>0</v>
      </c>
      <c r="AG18" s="121">
        <f t="shared" si="7"/>
        <v>0</v>
      </c>
      <c r="AH18" s="121">
        <f t="shared" si="0"/>
        <v>0</v>
      </c>
      <c r="AI18" s="100"/>
      <c r="AJ18" s="100"/>
      <c r="AK18" s="100"/>
      <c r="AL18" s="100"/>
      <c r="AM18" s="100"/>
      <c r="AN18" s="100"/>
      <c r="AO18" s="100"/>
    </row>
    <row r="19" spans="2:41" ht="43.8" customHeight="1" x14ac:dyDescent="0.75">
      <c r="B19" s="100"/>
      <c r="C19" s="261" t="s">
        <v>35</v>
      </c>
      <c r="D19" s="261"/>
      <c r="E19" s="261"/>
      <c r="F19" s="261"/>
      <c r="G19" s="261"/>
      <c r="H19" s="261"/>
      <c r="I19" s="261"/>
      <c r="J19" s="261"/>
      <c r="K19" s="261"/>
      <c r="L19" s="261"/>
      <c r="M19" s="261"/>
      <c r="N19" s="100"/>
      <c r="O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</row>
    <row r="20" spans="2:41" ht="20.25" customHeight="1" x14ac:dyDescent="0.25">
      <c r="B20" s="100"/>
      <c r="C20" s="160" t="s">
        <v>36</v>
      </c>
      <c r="D20" s="171" t="s">
        <v>6</v>
      </c>
      <c r="E20" s="262"/>
      <c r="F20" s="160" t="s">
        <v>26</v>
      </c>
      <c r="G20" s="160"/>
      <c r="H20" s="160"/>
      <c r="I20" s="160" t="s">
        <v>37</v>
      </c>
      <c r="J20" s="160"/>
      <c r="K20" s="160"/>
      <c r="L20" s="160"/>
      <c r="M20" s="160"/>
      <c r="N20" s="160"/>
      <c r="O20" s="160"/>
      <c r="P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</row>
    <row r="21" spans="2:41" ht="17.25" customHeight="1" x14ac:dyDescent="0.25">
      <c r="B21" s="100"/>
      <c r="C21" s="160"/>
      <c r="D21" s="173"/>
      <c r="E21" s="263"/>
      <c r="F21" s="109" t="s">
        <v>8</v>
      </c>
      <c r="G21" s="109" t="s">
        <v>9</v>
      </c>
      <c r="H21" s="109" t="s">
        <v>16</v>
      </c>
      <c r="I21" s="160"/>
      <c r="J21" s="160"/>
      <c r="K21" s="160"/>
      <c r="L21" s="160"/>
      <c r="M21" s="160"/>
      <c r="N21" s="160"/>
      <c r="O21" s="160"/>
      <c r="P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</row>
    <row r="22" spans="2:41" ht="17.25" customHeight="1" x14ac:dyDescent="0.25">
      <c r="B22" s="100"/>
      <c r="C22" s="109">
        <v>4</v>
      </c>
      <c r="D22" s="254" t="s">
        <v>39</v>
      </c>
      <c r="E22" s="255"/>
      <c r="F22" s="114">
        <f>X17</f>
        <v>0</v>
      </c>
      <c r="G22" s="114">
        <f>X18</f>
        <v>0</v>
      </c>
      <c r="H22" s="114">
        <f>SUM(F22:G22)</f>
        <v>0</v>
      </c>
      <c r="I22" s="256"/>
      <c r="J22" s="256"/>
      <c r="K22" s="256"/>
      <c r="L22" s="256"/>
      <c r="M22" s="256"/>
      <c r="N22" s="256"/>
      <c r="O22" s="256"/>
      <c r="P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</row>
    <row r="23" spans="2:41" ht="17.25" customHeight="1" x14ac:dyDescent="0.25">
      <c r="B23" s="100"/>
      <c r="C23" s="109">
        <v>3.5</v>
      </c>
      <c r="D23" s="254" t="s">
        <v>40</v>
      </c>
      <c r="E23" s="255"/>
      <c r="F23" s="114">
        <f>Y17</f>
        <v>0</v>
      </c>
      <c r="G23" s="114">
        <f>Y18</f>
        <v>0</v>
      </c>
      <c r="H23" s="114">
        <f t="shared" ref="H23:H31" si="8">SUM(F23:G23)</f>
        <v>0</v>
      </c>
      <c r="I23" s="256"/>
      <c r="J23" s="256"/>
      <c r="K23" s="256"/>
      <c r="L23" s="256"/>
      <c r="M23" s="256"/>
      <c r="N23" s="256"/>
      <c r="O23" s="256"/>
      <c r="P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</row>
    <row r="24" spans="2:41" ht="17.25" customHeight="1" x14ac:dyDescent="0.25">
      <c r="B24" s="100"/>
      <c r="C24" s="109">
        <v>3</v>
      </c>
      <c r="D24" s="254" t="s">
        <v>41</v>
      </c>
      <c r="E24" s="255"/>
      <c r="F24" s="114">
        <f>Z17</f>
        <v>0</v>
      </c>
      <c r="G24" s="114">
        <f>Z18</f>
        <v>0</v>
      </c>
      <c r="H24" s="114">
        <f t="shared" si="8"/>
        <v>0</v>
      </c>
      <c r="I24" s="256"/>
      <c r="J24" s="256"/>
      <c r="K24" s="256"/>
      <c r="L24" s="256"/>
      <c r="M24" s="256"/>
      <c r="N24" s="256"/>
      <c r="O24" s="256"/>
      <c r="P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</row>
    <row r="25" spans="2:41" ht="17.25" customHeight="1" x14ac:dyDescent="0.25">
      <c r="B25" s="100"/>
      <c r="C25" s="109">
        <v>2.5</v>
      </c>
      <c r="D25" s="254" t="s">
        <v>42</v>
      </c>
      <c r="E25" s="255"/>
      <c r="F25" s="114">
        <f>AA17</f>
        <v>0</v>
      </c>
      <c r="G25" s="114">
        <f>AA18</f>
        <v>0</v>
      </c>
      <c r="H25" s="114">
        <f t="shared" si="8"/>
        <v>0</v>
      </c>
      <c r="I25" s="256"/>
      <c r="J25" s="256"/>
      <c r="K25" s="256"/>
      <c r="L25" s="256"/>
      <c r="M25" s="256"/>
      <c r="N25" s="256"/>
      <c r="O25" s="256"/>
      <c r="P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</row>
    <row r="26" spans="2:41" ht="17.25" customHeight="1" x14ac:dyDescent="0.25">
      <c r="B26" s="100"/>
      <c r="C26" s="109">
        <v>2</v>
      </c>
      <c r="D26" s="254" t="s">
        <v>43</v>
      </c>
      <c r="E26" s="255"/>
      <c r="F26" s="114">
        <f>AB17</f>
        <v>0</v>
      </c>
      <c r="G26" s="114">
        <f>AB18</f>
        <v>0</v>
      </c>
      <c r="H26" s="114">
        <f t="shared" si="8"/>
        <v>0</v>
      </c>
      <c r="I26" s="256"/>
      <c r="J26" s="256"/>
      <c r="K26" s="256"/>
      <c r="L26" s="256"/>
      <c r="M26" s="256"/>
      <c r="N26" s="256"/>
      <c r="O26" s="256"/>
      <c r="P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</row>
    <row r="27" spans="2:41" ht="17.25" customHeight="1" x14ac:dyDescent="0.25">
      <c r="B27" s="100"/>
      <c r="C27" s="109">
        <v>1.5</v>
      </c>
      <c r="D27" s="254" t="s">
        <v>44</v>
      </c>
      <c r="E27" s="255"/>
      <c r="F27" s="114">
        <f>AC17</f>
        <v>0</v>
      </c>
      <c r="G27" s="114">
        <f>AC18</f>
        <v>0</v>
      </c>
      <c r="H27" s="114">
        <f t="shared" si="8"/>
        <v>0</v>
      </c>
      <c r="I27" s="256"/>
      <c r="J27" s="256"/>
      <c r="K27" s="256"/>
      <c r="L27" s="256"/>
      <c r="M27" s="256"/>
      <c r="N27" s="256"/>
      <c r="O27" s="256"/>
      <c r="P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</row>
    <row r="28" spans="2:41" ht="17.25" customHeight="1" x14ac:dyDescent="0.25">
      <c r="B28" s="100"/>
      <c r="C28" s="109">
        <v>1</v>
      </c>
      <c r="D28" s="254" t="s">
        <v>45</v>
      </c>
      <c r="E28" s="255"/>
      <c r="F28" s="114">
        <f>AD17</f>
        <v>0</v>
      </c>
      <c r="G28" s="114">
        <f>AD18</f>
        <v>0</v>
      </c>
      <c r="H28" s="114">
        <f t="shared" si="8"/>
        <v>0</v>
      </c>
      <c r="I28" s="256"/>
      <c r="J28" s="256"/>
      <c r="K28" s="256"/>
      <c r="L28" s="256"/>
      <c r="M28" s="256"/>
      <c r="N28" s="256"/>
      <c r="O28" s="256"/>
      <c r="P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</row>
    <row r="29" spans="2:41" ht="17.25" customHeight="1" x14ac:dyDescent="0.25">
      <c r="B29" s="100"/>
      <c r="C29" s="109">
        <v>0</v>
      </c>
      <c r="D29" s="254" t="s">
        <v>46</v>
      </c>
      <c r="E29" s="255"/>
      <c r="F29" s="114">
        <f>AE17</f>
        <v>0</v>
      </c>
      <c r="G29" s="114">
        <f>AE18</f>
        <v>0</v>
      </c>
      <c r="H29" s="114">
        <f t="shared" si="8"/>
        <v>0</v>
      </c>
      <c r="I29" s="256"/>
      <c r="J29" s="256"/>
      <c r="K29" s="256"/>
      <c r="L29" s="256"/>
      <c r="M29" s="256"/>
      <c r="N29" s="256"/>
      <c r="O29" s="256"/>
      <c r="P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</row>
    <row r="30" spans="2:41" ht="21" customHeight="1" x14ac:dyDescent="0.25">
      <c r="B30" s="100"/>
      <c r="C30" s="109" t="s">
        <v>47</v>
      </c>
      <c r="D30" s="254"/>
      <c r="E30" s="255"/>
      <c r="F30" s="114">
        <f>AF17</f>
        <v>0</v>
      </c>
      <c r="G30" s="114">
        <f>AF18</f>
        <v>0</v>
      </c>
      <c r="H30" s="114">
        <f t="shared" si="8"/>
        <v>0</v>
      </c>
      <c r="I30" s="256"/>
      <c r="J30" s="256"/>
      <c r="K30" s="256"/>
      <c r="L30" s="256"/>
      <c r="M30" s="256"/>
      <c r="N30" s="256"/>
      <c r="O30" s="256"/>
      <c r="P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</row>
    <row r="31" spans="2:41" ht="21" customHeight="1" x14ac:dyDescent="0.25">
      <c r="B31" s="100"/>
      <c r="C31" s="109" t="s">
        <v>31</v>
      </c>
      <c r="D31" s="254"/>
      <c r="E31" s="255"/>
      <c r="F31" s="114">
        <f>AG17</f>
        <v>0</v>
      </c>
      <c r="G31" s="114">
        <f>AG18</f>
        <v>0</v>
      </c>
      <c r="H31" s="114">
        <f t="shared" si="8"/>
        <v>0</v>
      </c>
      <c r="I31" s="256"/>
      <c r="J31" s="256"/>
      <c r="K31" s="256"/>
      <c r="L31" s="256"/>
      <c r="M31" s="256"/>
      <c r="N31" s="256"/>
      <c r="O31" s="256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</row>
    <row r="32" spans="2:41" ht="20.25" customHeight="1" x14ac:dyDescent="0.25">
      <c r="P32" s="138"/>
      <c r="R32" s="100"/>
      <c r="S32" s="100"/>
      <c r="V32" s="100"/>
      <c r="W32" s="100"/>
      <c r="X32" s="100"/>
      <c r="Y32" s="100"/>
      <c r="Z32" s="100"/>
      <c r="AA32" s="100"/>
      <c r="AB32" s="100"/>
      <c r="AC32" s="100"/>
    </row>
    <row r="33" spans="3:29" ht="21.75" customHeight="1" x14ac:dyDescent="0.25">
      <c r="C33" s="116" t="s">
        <v>69</v>
      </c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40"/>
      <c r="O33" s="140"/>
      <c r="P33" s="138"/>
      <c r="V33" s="100"/>
      <c r="W33" s="100"/>
      <c r="X33" s="100"/>
      <c r="Y33" s="100"/>
      <c r="Z33" s="100"/>
      <c r="AA33" s="100"/>
      <c r="AB33" s="100"/>
      <c r="AC33" s="100"/>
    </row>
    <row r="34" spans="3:29" ht="20.25" customHeight="1" x14ac:dyDescent="0.25">
      <c r="C34" s="116" t="s">
        <v>50</v>
      </c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40"/>
      <c r="O34" s="140"/>
      <c r="P34" s="138"/>
    </row>
    <row r="35" spans="3:29" ht="20.25" customHeight="1" x14ac:dyDescent="0.25">
      <c r="C35" s="116" t="s">
        <v>51</v>
      </c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40"/>
      <c r="O35" s="140"/>
      <c r="P35" s="138"/>
    </row>
    <row r="36" spans="3:29" ht="20.25" customHeight="1" x14ac:dyDescent="0.25">
      <c r="C36" s="116" t="s">
        <v>52</v>
      </c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40"/>
      <c r="O36" s="140"/>
      <c r="P36" s="138"/>
    </row>
    <row r="37" spans="3:29" ht="18" customHeight="1" x14ac:dyDescent="0.25">
      <c r="C37" s="116" t="s">
        <v>53</v>
      </c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40"/>
      <c r="O37" s="140"/>
      <c r="P37" s="138"/>
    </row>
    <row r="38" spans="3:29" ht="20.25" customHeight="1" x14ac:dyDescent="0.25">
      <c r="C38" s="116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40"/>
      <c r="O38" s="140"/>
      <c r="P38" s="138"/>
    </row>
    <row r="39" spans="3:29" ht="20.25" customHeight="1" x14ac:dyDescent="0.25">
      <c r="C39" s="116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40"/>
      <c r="O39" s="140"/>
      <c r="P39" s="138"/>
    </row>
    <row r="40" spans="3:29" ht="20.25" customHeight="1" x14ac:dyDescent="0.25">
      <c r="C40" s="116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40"/>
      <c r="O40" s="140"/>
      <c r="P40" s="138"/>
    </row>
    <row r="41" spans="3:29" ht="20.25" customHeight="1" x14ac:dyDescent="0.25">
      <c r="C41" s="116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40"/>
      <c r="O41" s="140"/>
      <c r="P41" s="138"/>
    </row>
    <row r="42" spans="3:29" ht="24.6" x14ac:dyDescent="0.25">
      <c r="C42" s="116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40"/>
      <c r="O42" s="140"/>
    </row>
  </sheetData>
  <sheetProtection sheet="1" objects="1" scenarios="1"/>
  <mergeCells count="46">
    <mergeCell ref="V14:V15"/>
    <mergeCell ref="AI12:AI13"/>
    <mergeCell ref="AI14:AI15"/>
    <mergeCell ref="AI4:AI5"/>
    <mergeCell ref="AI6:AI7"/>
    <mergeCell ref="AI8:AI9"/>
    <mergeCell ref="AI10:AI11"/>
    <mergeCell ref="V4:V5"/>
    <mergeCell ref="V6:V7"/>
    <mergeCell ref="V8:V9"/>
    <mergeCell ref="V10:V11"/>
    <mergeCell ref="V12:V13"/>
    <mergeCell ref="V16:W16"/>
    <mergeCell ref="D29:E29"/>
    <mergeCell ref="I29:O29"/>
    <mergeCell ref="D30:E30"/>
    <mergeCell ref="I30:O30"/>
    <mergeCell ref="D23:E23"/>
    <mergeCell ref="I23:O23"/>
    <mergeCell ref="D24:E24"/>
    <mergeCell ref="I24:O24"/>
    <mergeCell ref="D25:E25"/>
    <mergeCell ref="I25:O25"/>
    <mergeCell ref="C19:M19"/>
    <mergeCell ref="C20:C21"/>
    <mergeCell ref="D20:E21"/>
    <mergeCell ref="F20:H20"/>
    <mergeCell ref="I20:O21"/>
    <mergeCell ref="D31:E31"/>
    <mergeCell ref="I31:O31"/>
    <mergeCell ref="D26:E26"/>
    <mergeCell ref="I26:O26"/>
    <mergeCell ref="D27:E27"/>
    <mergeCell ref="I27:O27"/>
    <mergeCell ref="D28:E28"/>
    <mergeCell ref="I28:O28"/>
    <mergeCell ref="D22:E22"/>
    <mergeCell ref="I22:O22"/>
    <mergeCell ref="B1:O1"/>
    <mergeCell ref="B5:B6"/>
    <mergeCell ref="D5:M5"/>
    <mergeCell ref="N5:N6"/>
    <mergeCell ref="O5:O6"/>
    <mergeCell ref="B15:C15"/>
    <mergeCell ref="D15:M15"/>
    <mergeCell ref="G18:H18"/>
  </mergeCells>
  <pageMargins left="0.23622047244094491" right="3.937007874015748E-2" top="0.35433070866141736" bottom="0.15748031496062992" header="0.31496062992125984" footer="0.31496062992125984"/>
  <pageSetup paperSize="9" orientation="portrait" verticalDpi="360" r:id="rId1"/>
  <colBreaks count="1" manualBreakCount="1">
    <brk id="15" max="42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8" tint="0.39997558519241921"/>
  </sheetPr>
  <dimension ref="B1:P34"/>
  <sheetViews>
    <sheetView showGridLines="0" zoomScaleNormal="100" workbookViewId="0">
      <selection activeCell="B15" sqref="B15:J15"/>
    </sheetView>
  </sheetViews>
  <sheetFormatPr defaultRowHeight="13.8" x14ac:dyDescent="0.25"/>
  <cols>
    <col min="1" max="1" width="2" style="3" customWidth="1"/>
    <col min="2" max="2" width="12.3984375" style="3" customWidth="1"/>
    <col min="3" max="3" width="8.296875" style="3" customWidth="1"/>
    <col min="4" max="4" width="7.59765625" style="3" customWidth="1"/>
    <col min="5" max="5" width="8.3984375" style="11" customWidth="1"/>
    <col min="6" max="6" width="8.59765625" style="11" customWidth="1"/>
    <col min="7" max="7" width="8.3984375" style="11" customWidth="1"/>
    <col min="8" max="8" width="9.296875" style="11" customWidth="1"/>
    <col min="9" max="9" width="9.3984375" style="11" customWidth="1"/>
    <col min="10" max="10" width="8.09765625" style="11" customWidth="1"/>
    <col min="11" max="11" width="9" style="3"/>
    <col min="12" max="15" width="5.59765625" style="3" customWidth="1"/>
    <col min="16" max="233" width="9" style="3"/>
    <col min="234" max="234" width="2" style="3" customWidth="1"/>
    <col min="235" max="235" width="6.69921875" style="3" customWidth="1"/>
    <col min="236" max="236" width="11.69921875" style="3" customWidth="1"/>
    <col min="237" max="246" width="5" style="3" customWidth="1"/>
    <col min="247" max="248" width="10.3984375" style="3" customWidth="1"/>
    <col min="249" max="251" width="9" style="3"/>
    <col min="252" max="252" width="4.69921875" style="3" customWidth="1"/>
    <col min="253" max="262" width="4.59765625" style="3" customWidth="1"/>
    <col min="263" max="489" width="9" style="3"/>
    <col min="490" max="490" width="2" style="3" customWidth="1"/>
    <col min="491" max="491" width="6.69921875" style="3" customWidth="1"/>
    <col min="492" max="492" width="11.69921875" style="3" customWidth="1"/>
    <col min="493" max="502" width="5" style="3" customWidth="1"/>
    <col min="503" max="504" width="10.3984375" style="3" customWidth="1"/>
    <col min="505" max="507" width="9" style="3"/>
    <col min="508" max="508" width="4.69921875" style="3" customWidth="1"/>
    <col min="509" max="518" width="4.59765625" style="3" customWidth="1"/>
    <col min="519" max="745" width="9" style="3"/>
    <col min="746" max="746" width="2" style="3" customWidth="1"/>
    <col min="747" max="747" width="6.69921875" style="3" customWidth="1"/>
    <col min="748" max="748" width="11.69921875" style="3" customWidth="1"/>
    <col min="749" max="758" width="5" style="3" customWidth="1"/>
    <col min="759" max="760" width="10.3984375" style="3" customWidth="1"/>
    <col min="761" max="763" width="9" style="3"/>
    <col min="764" max="764" width="4.69921875" style="3" customWidth="1"/>
    <col min="765" max="774" width="4.59765625" style="3" customWidth="1"/>
    <col min="775" max="1001" width="9" style="3"/>
    <col min="1002" max="1002" width="2" style="3" customWidth="1"/>
    <col min="1003" max="1003" width="6.69921875" style="3" customWidth="1"/>
    <col min="1004" max="1004" width="11.69921875" style="3" customWidth="1"/>
    <col min="1005" max="1014" width="5" style="3" customWidth="1"/>
    <col min="1015" max="1016" width="10.3984375" style="3" customWidth="1"/>
    <col min="1017" max="1019" width="9" style="3"/>
    <col min="1020" max="1020" width="4.69921875" style="3" customWidth="1"/>
    <col min="1021" max="1030" width="4.59765625" style="3" customWidth="1"/>
    <col min="1031" max="1257" width="9" style="3"/>
    <col min="1258" max="1258" width="2" style="3" customWidth="1"/>
    <col min="1259" max="1259" width="6.69921875" style="3" customWidth="1"/>
    <col min="1260" max="1260" width="11.69921875" style="3" customWidth="1"/>
    <col min="1261" max="1270" width="5" style="3" customWidth="1"/>
    <col min="1271" max="1272" width="10.3984375" style="3" customWidth="1"/>
    <col min="1273" max="1275" width="9" style="3"/>
    <col min="1276" max="1276" width="4.69921875" style="3" customWidth="1"/>
    <col min="1277" max="1286" width="4.59765625" style="3" customWidth="1"/>
    <col min="1287" max="1513" width="9" style="3"/>
    <col min="1514" max="1514" width="2" style="3" customWidth="1"/>
    <col min="1515" max="1515" width="6.69921875" style="3" customWidth="1"/>
    <col min="1516" max="1516" width="11.69921875" style="3" customWidth="1"/>
    <col min="1517" max="1526" width="5" style="3" customWidth="1"/>
    <col min="1527" max="1528" width="10.3984375" style="3" customWidth="1"/>
    <col min="1529" max="1531" width="9" style="3"/>
    <col min="1532" max="1532" width="4.69921875" style="3" customWidth="1"/>
    <col min="1533" max="1542" width="4.59765625" style="3" customWidth="1"/>
    <col min="1543" max="1769" width="9" style="3"/>
    <col min="1770" max="1770" width="2" style="3" customWidth="1"/>
    <col min="1771" max="1771" width="6.69921875" style="3" customWidth="1"/>
    <col min="1772" max="1772" width="11.69921875" style="3" customWidth="1"/>
    <col min="1773" max="1782" width="5" style="3" customWidth="1"/>
    <col min="1783" max="1784" width="10.3984375" style="3" customWidth="1"/>
    <col min="1785" max="1787" width="9" style="3"/>
    <col min="1788" max="1788" width="4.69921875" style="3" customWidth="1"/>
    <col min="1789" max="1798" width="4.59765625" style="3" customWidth="1"/>
    <col min="1799" max="2025" width="9" style="3"/>
    <col min="2026" max="2026" width="2" style="3" customWidth="1"/>
    <col min="2027" max="2027" width="6.69921875" style="3" customWidth="1"/>
    <col min="2028" max="2028" width="11.69921875" style="3" customWidth="1"/>
    <col min="2029" max="2038" width="5" style="3" customWidth="1"/>
    <col min="2039" max="2040" width="10.3984375" style="3" customWidth="1"/>
    <col min="2041" max="2043" width="9" style="3"/>
    <col min="2044" max="2044" width="4.69921875" style="3" customWidth="1"/>
    <col min="2045" max="2054" width="4.59765625" style="3" customWidth="1"/>
    <col min="2055" max="2281" width="9" style="3"/>
    <col min="2282" max="2282" width="2" style="3" customWidth="1"/>
    <col min="2283" max="2283" width="6.69921875" style="3" customWidth="1"/>
    <col min="2284" max="2284" width="11.69921875" style="3" customWidth="1"/>
    <col min="2285" max="2294" width="5" style="3" customWidth="1"/>
    <col min="2295" max="2296" width="10.3984375" style="3" customWidth="1"/>
    <col min="2297" max="2299" width="9" style="3"/>
    <col min="2300" max="2300" width="4.69921875" style="3" customWidth="1"/>
    <col min="2301" max="2310" width="4.59765625" style="3" customWidth="1"/>
    <col min="2311" max="2537" width="9" style="3"/>
    <col min="2538" max="2538" width="2" style="3" customWidth="1"/>
    <col min="2539" max="2539" width="6.69921875" style="3" customWidth="1"/>
    <col min="2540" max="2540" width="11.69921875" style="3" customWidth="1"/>
    <col min="2541" max="2550" width="5" style="3" customWidth="1"/>
    <col min="2551" max="2552" width="10.3984375" style="3" customWidth="1"/>
    <col min="2553" max="2555" width="9" style="3"/>
    <col min="2556" max="2556" width="4.69921875" style="3" customWidth="1"/>
    <col min="2557" max="2566" width="4.59765625" style="3" customWidth="1"/>
    <col min="2567" max="2793" width="9" style="3"/>
    <col min="2794" max="2794" width="2" style="3" customWidth="1"/>
    <col min="2795" max="2795" width="6.69921875" style="3" customWidth="1"/>
    <col min="2796" max="2796" width="11.69921875" style="3" customWidth="1"/>
    <col min="2797" max="2806" width="5" style="3" customWidth="1"/>
    <col min="2807" max="2808" width="10.3984375" style="3" customWidth="1"/>
    <col min="2809" max="2811" width="9" style="3"/>
    <col min="2812" max="2812" width="4.69921875" style="3" customWidth="1"/>
    <col min="2813" max="2822" width="4.59765625" style="3" customWidth="1"/>
    <col min="2823" max="3049" width="9" style="3"/>
    <col min="3050" max="3050" width="2" style="3" customWidth="1"/>
    <col min="3051" max="3051" width="6.69921875" style="3" customWidth="1"/>
    <col min="3052" max="3052" width="11.69921875" style="3" customWidth="1"/>
    <col min="3053" max="3062" width="5" style="3" customWidth="1"/>
    <col min="3063" max="3064" width="10.3984375" style="3" customWidth="1"/>
    <col min="3065" max="3067" width="9" style="3"/>
    <col min="3068" max="3068" width="4.69921875" style="3" customWidth="1"/>
    <col min="3069" max="3078" width="4.59765625" style="3" customWidth="1"/>
    <col min="3079" max="3305" width="9" style="3"/>
    <col min="3306" max="3306" width="2" style="3" customWidth="1"/>
    <col min="3307" max="3307" width="6.69921875" style="3" customWidth="1"/>
    <col min="3308" max="3308" width="11.69921875" style="3" customWidth="1"/>
    <col min="3309" max="3318" width="5" style="3" customWidth="1"/>
    <col min="3319" max="3320" width="10.3984375" style="3" customWidth="1"/>
    <col min="3321" max="3323" width="9" style="3"/>
    <col min="3324" max="3324" width="4.69921875" style="3" customWidth="1"/>
    <col min="3325" max="3334" width="4.59765625" style="3" customWidth="1"/>
    <col min="3335" max="3561" width="9" style="3"/>
    <col min="3562" max="3562" width="2" style="3" customWidth="1"/>
    <col min="3563" max="3563" width="6.69921875" style="3" customWidth="1"/>
    <col min="3564" max="3564" width="11.69921875" style="3" customWidth="1"/>
    <col min="3565" max="3574" width="5" style="3" customWidth="1"/>
    <col min="3575" max="3576" width="10.3984375" style="3" customWidth="1"/>
    <col min="3577" max="3579" width="9" style="3"/>
    <col min="3580" max="3580" width="4.69921875" style="3" customWidth="1"/>
    <col min="3581" max="3590" width="4.59765625" style="3" customWidth="1"/>
    <col min="3591" max="3817" width="9" style="3"/>
    <col min="3818" max="3818" width="2" style="3" customWidth="1"/>
    <col min="3819" max="3819" width="6.69921875" style="3" customWidth="1"/>
    <col min="3820" max="3820" width="11.69921875" style="3" customWidth="1"/>
    <col min="3821" max="3830" width="5" style="3" customWidth="1"/>
    <col min="3831" max="3832" width="10.3984375" style="3" customWidth="1"/>
    <col min="3833" max="3835" width="9" style="3"/>
    <col min="3836" max="3836" width="4.69921875" style="3" customWidth="1"/>
    <col min="3837" max="3846" width="4.59765625" style="3" customWidth="1"/>
    <col min="3847" max="4073" width="9" style="3"/>
    <col min="4074" max="4074" width="2" style="3" customWidth="1"/>
    <col min="4075" max="4075" width="6.69921875" style="3" customWidth="1"/>
    <col min="4076" max="4076" width="11.69921875" style="3" customWidth="1"/>
    <col min="4077" max="4086" width="5" style="3" customWidth="1"/>
    <col min="4087" max="4088" width="10.3984375" style="3" customWidth="1"/>
    <col min="4089" max="4091" width="9" style="3"/>
    <col min="4092" max="4092" width="4.69921875" style="3" customWidth="1"/>
    <col min="4093" max="4102" width="4.59765625" style="3" customWidth="1"/>
    <col min="4103" max="4329" width="9" style="3"/>
    <col min="4330" max="4330" width="2" style="3" customWidth="1"/>
    <col min="4331" max="4331" width="6.69921875" style="3" customWidth="1"/>
    <col min="4332" max="4332" width="11.69921875" style="3" customWidth="1"/>
    <col min="4333" max="4342" width="5" style="3" customWidth="1"/>
    <col min="4343" max="4344" width="10.3984375" style="3" customWidth="1"/>
    <col min="4345" max="4347" width="9" style="3"/>
    <col min="4348" max="4348" width="4.69921875" style="3" customWidth="1"/>
    <col min="4349" max="4358" width="4.59765625" style="3" customWidth="1"/>
    <col min="4359" max="4585" width="9" style="3"/>
    <col min="4586" max="4586" width="2" style="3" customWidth="1"/>
    <col min="4587" max="4587" width="6.69921875" style="3" customWidth="1"/>
    <col min="4588" max="4588" width="11.69921875" style="3" customWidth="1"/>
    <col min="4589" max="4598" width="5" style="3" customWidth="1"/>
    <col min="4599" max="4600" width="10.3984375" style="3" customWidth="1"/>
    <col min="4601" max="4603" width="9" style="3"/>
    <col min="4604" max="4604" width="4.69921875" style="3" customWidth="1"/>
    <col min="4605" max="4614" width="4.59765625" style="3" customWidth="1"/>
    <col min="4615" max="4841" width="9" style="3"/>
    <col min="4842" max="4842" width="2" style="3" customWidth="1"/>
    <col min="4843" max="4843" width="6.69921875" style="3" customWidth="1"/>
    <col min="4844" max="4844" width="11.69921875" style="3" customWidth="1"/>
    <col min="4845" max="4854" width="5" style="3" customWidth="1"/>
    <col min="4855" max="4856" width="10.3984375" style="3" customWidth="1"/>
    <col min="4857" max="4859" width="9" style="3"/>
    <col min="4860" max="4860" width="4.69921875" style="3" customWidth="1"/>
    <col min="4861" max="4870" width="4.59765625" style="3" customWidth="1"/>
    <col min="4871" max="5097" width="9" style="3"/>
    <col min="5098" max="5098" width="2" style="3" customWidth="1"/>
    <col min="5099" max="5099" width="6.69921875" style="3" customWidth="1"/>
    <col min="5100" max="5100" width="11.69921875" style="3" customWidth="1"/>
    <col min="5101" max="5110" width="5" style="3" customWidth="1"/>
    <col min="5111" max="5112" width="10.3984375" style="3" customWidth="1"/>
    <col min="5113" max="5115" width="9" style="3"/>
    <col min="5116" max="5116" width="4.69921875" style="3" customWidth="1"/>
    <col min="5117" max="5126" width="4.59765625" style="3" customWidth="1"/>
    <col min="5127" max="5353" width="9" style="3"/>
    <col min="5354" max="5354" width="2" style="3" customWidth="1"/>
    <col min="5355" max="5355" width="6.69921875" style="3" customWidth="1"/>
    <col min="5356" max="5356" width="11.69921875" style="3" customWidth="1"/>
    <col min="5357" max="5366" width="5" style="3" customWidth="1"/>
    <col min="5367" max="5368" width="10.3984375" style="3" customWidth="1"/>
    <col min="5369" max="5371" width="9" style="3"/>
    <col min="5372" max="5372" width="4.69921875" style="3" customWidth="1"/>
    <col min="5373" max="5382" width="4.59765625" style="3" customWidth="1"/>
    <col min="5383" max="5609" width="9" style="3"/>
    <col min="5610" max="5610" width="2" style="3" customWidth="1"/>
    <col min="5611" max="5611" width="6.69921875" style="3" customWidth="1"/>
    <col min="5612" max="5612" width="11.69921875" style="3" customWidth="1"/>
    <col min="5613" max="5622" width="5" style="3" customWidth="1"/>
    <col min="5623" max="5624" width="10.3984375" style="3" customWidth="1"/>
    <col min="5625" max="5627" width="9" style="3"/>
    <col min="5628" max="5628" width="4.69921875" style="3" customWidth="1"/>
    <col min="5629" max="5638" width="4.59765625" style="3" customWidth="1"/>
    <col min="5639" max="5865" width="9" style="3"/>
    <col min="5866" max="5866" width="2" style="3" customWidth="1"/>
    <col min="5867" max="5867" width="6.69921875" style="3" customWidth="1"/>
    <col min="5868" max="5868" width="11.69921875" style="3" customWidth="1"/>
    <col min="5869" max="5878" width="5" style="3" customWidth="1"/>
    <col min="5879" max="5880" width="10.3984375" style="3" customWidth="1"/>
    <col min="5881" max="5883" width="9" style="3"/>
    <col min="5884" max="5884" width="4.69921875" style="3" customWidth="1"/>
    <col min="5885" max="5894" width="4.59765625" style="3" customWidth="1"/>
    <col min="5895" max="6121" width="9" style="3"/>
    <col min="6122" max="6122" width="2" style="3" customWidth="1"/>
    <col min="6123" max="6123" width="6.69921875" style="3" customWidth="1"/>
    <col min="6124" max="6124" width="11.69921875" style="3" customWidth="1"/>
    <col min="6125" max="6134" width="5" style="3" customWidth="1"/>
    <col min="6135" max="6136" width="10.3984375" style="3" customWidth="1"/>
    <col min="6137" max="6139" width="9" style="3"/>
    <col min="6140" max="6140" width="4.69921875" style="3" customWidth="1"/>
    <col min="6141" max="6150" width="4.59765625" style="3" customWidth="1"/>
    <col min="6151" max="6377" width="9" style="3"/>
    <col min="6378" max="6378" width="2" style="3" customWidth="1"/>
    <col min="6379" max="6379" width="6.69921875" style="3" customWidth="1"/>
    <col min="6380" max="6380" width="11.69921875" style="3" customWidth="1"/>
    <col min="6381" max="6390" width="5" style="3" customWidth="1"/>
    <col min="6391" max="6392" width="10.3984375" style="3" customWidth="1"/>
    <col min="6393" max="6395" width="9" style="3"/>
    <col min="6396" max="6396" width="4.69921875" style="3" customWidth="1"/>
    <col min="6397" max="6406" width="4.59765625" style="3" customWidth="1"/>
    <col min="6407" max="6633" width="9" style="3"/>
    <col min="6634" max="6634" width="2" style="3" customWidth="1"/>
    <col min="6635" max="6635" width="6.69921875" style="3" customWidth="1"/>
    <col min="6636" max="6636" width="11.69921875" style="3" customWidth="1"/>
    <col min="6637" max="6646" width="5" style="3" customWidth="1"/>
    <col min="6647" max="6648" width="10.3984375" style="3" customWidth="1"/>
    <col min="6649" max="6651" width="9" style="3"/>
    <col min="6652" max="6652" width="4.69921875" style="3" customWidth="1"/>
    <col min="6653" max="6662" width="4.59765625" style="3" customWidth="1"/>
    <col min="6663" max="6889" width="9" style="3"/>
    <col min="6890" max="6890" width="2" style="3" customWidth="1"/>
    <col min="6891" max="6891" width="6.69921875" style="3" customWidth="1"/>
    <col min="6892" max="6892" width="11.69921875" style="3" customWidth="1"/>
    <col min="6893" max="6902" width="5" style="3" customWidth="1"/>
    <col min="6903" max="6904" width="10.3984375" style="3" customWidth="1"/>
    <col min="6905" max="6907" width="9" style="3"/>
    <col min="6908" max="6908" width="4.69921875" style="3" customWidth="1"/>
    <col min="6909" max="6918" width="4.59765625" style="3" customWidth="1"/>
    <col min="6919" max="7145" width="9" style="3"/>
    <col min="7146" max="7146" width="2" style="3" customWidth="1"/>
    <col min="7147" max="7147" width="6.69921875" style="3" customWidth="1"/>
    <col min="7148" max="7148" width="11.69921875" style="3" customWidth="1"/>
    <col min="7149" max="7158" width="5" style="3" customWidth="1"/>
    <col min="7159" max="7160" width="10.3984375" style="3" customWidth="1"/>
    <col min="7161" max="7163" width="9" style="3"/>
    <col min="7164" max="7164" width="4.69921875" style="3" customWidth="1"/>
    <col min="7165" max="7174" width="4.59765625" style="3" customWidth="1"/>
    <col min="7175" max="7401" width="9" style="3"/>
    <col min="7402" max="7402" width="2" style="3" customWidth="1"/>
    <col min="7403" max="7403" width="6.69921875" style="3" customWidth="1"/>
    <col min="7404" max="7404" width="11.69921875" style="3" customWidth="1"/>
    <col min="7405" max="7414" width="5" style="3" customWidth="1"/>
    <col min="7415" max="7416" width="10.3984375" style="3" customWidth="1"/>
    <col min="7417" max="7419" width="9" style="3"/>
    <col min="7420" max="7420" width="4.69921875" style="3" customWidth="1"/>
    <col min="7421" max="7430" width="4.59765625" style="3" customWidth="1"/>
    <col min="7431" max="7657" width="9" style="3"/>
    <col min="7658" max="7658" width="2" style="3" customWidth="1"/>
    <col min="7659" max="7659" width="6.69921875" style="3" customWidth="1"/>
    <col min="7660" max="7660" width="11.69921875" style="3" customWidth="1"/>
    <col min="7661" max="7670" width="5" style="3" customWidth="1"/>
    <col min="7671" max="7672" width="10.3984375" style="3" customWidth="1"/>
    <col min="7673" max="7675" width="9" style="3"/>
    <col min="7676" max="7676" width="4.69921875" style="3" customWidth="1"/>
    <col min="7677" max="7686" width="4.59765625" style="3" customWidth="1"/>
    <col min="7687" max="7913" width="9" style="3"/>
    <col min="7914" max="7914" width="2" style="3" customWidth="1"/>
    <col min="7915" max="7915" width="6.69921875" style="3" customWidth="1"/>
    <col min="7916" max="7916" width="11.69921875" style="3" customWidth="1"/>
    <col min="7917" max="7926" width="5" style="3" customWidth="1"/>
    <col min="7927" max="7928" width="10.3984375" style="3" customWidth="1"/>
    <col min="7929" max="7931" width="9" style="3"/>
    <col min="7932" max="7932" width="4.69921875" style="3" customWidth="1"/>
    <col min="7933" max="7942" width="4.59765625" style="3" customWidth="1"/>
    <col min="7943" max="8169" width="9" style="3"/>
    <col min="8170" max="8170" width="2" style="3" customWidth="1"/>
    <col min="8171" max="8171" width="6.69921875" style="3" customWidth="1"/>
    <col min="8172" max="8172" width="11.69921875" style="3" customWidth="1"/>
    <col min="8173" max="8182" width="5" style="3" customWidth="1"/>
    <col min="8183" max="8184" width="10.3984375" style="3" customWidth="1"/>
    <col min="8185" max="8187" width="9" style="3"/>
    <col min="8188" max="8188" width="4.69921875" style="3" customWidth="1"/>
    <col min="8189" max="8198" width="4.59765625" style="3" customWidth="1"/>
    <col min="8199" max="8425" width="9" style="3"/>
    <col min="8426" max="8426" width="2" style="3" customWidth="1"/>
    <col min="8427" max="8427" width="6.69921875" style="3" customWidth="1"/>
    <col min="8428" max="8428" width="11.69921875" style="3" customWidth="1"/>
    <col min="8429" max="8438" width="5" style="3" customWidth="1"/>
    <col min="8439" max="8440" width="10.3984375" style="3" customWidth="1"/>
    <col min="8441" max="8443" width="9" style="3"/>
    <col min="8444" max="8444" width="4.69921875" style="3" customWidth="1"/>
    <col min="8445" max="8454" width="4.59765625" style="3" customWidth="1"/>
    <col min="8455" max="8681" width="9" style="3"/>
    <col min="8682" max="8682" width="2" style="3" customWidth="1"/>
    <col min="8683" max="8683" width="6.69921875" style="3" customWidth="1"/>
    <col min="8684" max="8684" width="11.69921875" style="3" customWidth="1"/>
    <col min="8685" max="8694" width="5" style="3" customWidth="1"/>
    <col min="8695" max="8696" width="10.3984375" style="3" customWidth="1"/>
    <col min="8697" max="8699" width="9" style="3"/>
    <col min="8700" max="8700" width="4.69921875" style="3" customWidth="1"/>
    <col min="8701" max="8710" width="4.59765625" style="3" customWidth="1"/>
    <col min="8711" max="8937" width="9" style="3"/>
    <col min="8938" max="8938" width="2" style="3" customWidth="1"/>
    <col min="8939" max="8939" width="6.69921875" style="3" customWidth="1"/>
    <col min="8940" max="8940" width="11.69921875" style="3" customWidth="1"/>
    <col min="8941" max="8950" width="5" style="3" customWidth="1"/>
    <col min="8951" max="8952" width="10.3984375" style="3" customWidth="1"/>
    <col min="8953" max="8955" width="9" style="3"/>
    <col min="8956" max="8956" width="4.69921875" style="3" customWidth="1"/>
    <col min="8957" max="8966" width="4.59765625" style="3" customWidth="1"/>
    <col min="8967" max="9193" width="9" style="3"/>
    <col min="9194" max="9194" width="2" style="3" customWidth="1"/>
    <col min="9195" max="9195" width="6.69921875" style="3" customWidth="1"/>
    <col min="9196" max="9196" width="11.69921875" style="3" customWidth="1"/>
    <col min="9197" max="9206" width="5" style="3" customWidth="1"/>
    <col min="9207" max="9208" width="10.3984375" style="3" customWidth="1"/>
    <col min="9209" max="9211" width="9" style="3"/>
    <col min="9212" max="9212" width="4.69921875" style="3" customWidth="1"/>
    <col min="9213" max="9222" width="4.59765625" style="3" customWidth="1"/>
    <col min="9223" max="9449" width="9" style="3"/>
    <col min="9450" max="9450" width="2" style="3" customWidth="1"/>
    <col min="9451" max="9451" width="6.69921875" style="3" customWidth="1"/>
    <col min="9452" max="9452" width="11.69921875" style="3" customWidth="1"/>
    <col min="9453" max="9462" width="5" style="3" customWidth="1"/>
    <col min="9463" max="9464" width="10.3984375" style="3" customWidth="1"/>
    <col min="9465" max="9467" width="9" style="3"/>
    <col min="9468" max="9468" width="4.69921875" style="3" customWidth="1"/>
    <col min="9469" max="9478" width="4.59765625" style="3" customWidth="1"/>
    <col min="9479" max="9705" width="9" style="3"/>
    <col min="9706" max="9706" width="2" style="3" customWidth="1"/>
    <col min="9707" max="9707" width="6.69921875" style="3" customWidth="1"/>
    <col min="9708" max="9708" width="11.69921875" style="3" customWidth="1"/>
    <col min="9709" max="9718" width="5" style="3" customWidth="1"/>
    <col min="9719" max="9720" width="10.3984375" style="3" customWidth="1"/>
    <col min="9721" max="9723" width="9" style="3"/>
    <col min="9724" max="9724" width="4.69921875" style="3" customWidth="1"/>
    <col min="9725" max="9734" width="4.59765625" style="3" customWidth="1"/>
    <col min="9735" max="9961" width="9" style="3"/>
    <col min="9962" max="9962" width="2" style="3" customWidth="1"/>
    <col min="9963" max="9963" width="6.69921875" style="3" customWidth="1"/>
    <col min="9964" max="9964" width="11.69921875" style="3" customWidth="1"/>
    <col min="9965" max="9974" width="5" style="3" customWidth="1"/>
    <col min="9975" max="9976" width="10.3984375" style="3" customWidth="1"/>
    <col min="9977" max="9979" width="9" style="3"/>
    <col min="9980" max="9980" width="4.69921875" style="3" customWidth="1"/>
    <col min="9981" max="9990" width="4.59765625" style="3" customWidth="1"/>
    <col min="9991" max="10217" width="9" style="3"/>
    <col min="10218" max="10218" width="2" style="3" customWidth="1"/>
    <col min="10219" max="10219" width="6.69921875" style="3" customWidth="1"/>
    <col min="10220" max="10220" width="11.69921875" style="3" customWidth="1"/>
    <col min="10221" max="10230" width="5" style="3" customWidth="1"/>
    <col min="10231" max="10232" width="10.3984375" style="3" customWidth="1"/>
    <col min="10233" max="10235" width="9" style="3"/>
    <col min="10236" max="10236" width="4.69921875" style="3" customWidth="1"/>
    <col min="10237" max="10246" width="4.59765625" style="3" customWidth="1"/>
    <col min="10247" max="10473" width="9" style="3"/>
    <col min="10474" max="10474" width="2" style="3" customWidth="1"/>
    <col min="10475" max="10475" width="6.69921875" style="3" customWidth="1"/>
    <col min="10476" max="10476" width="11.69921875" style="3" customWidth="1"/>
    <col min="10477" max="10486" width="5" style="3" customWidth="1"/>
    <col min="10487" max="10488" width="10.3984375" style="3" customWidth="1"/>
    <col min="10489" max="10491" width="9" style="3"/>
    <col min="10492" max="10492" width="4.69921875" style="3" customWidth="1"/>
    <col min="10493" max="10502" width="4.59765625" style="3" customWidth="1"/>
    <col min="10503" max="10729" width="9" style="3"/>
    <col min="10730" max="10730" width="2" style="3" customWidth="1"/>
    <col min="10731" max="10731" width="6.69921875" style="3" customWidth="1"/>
    <col min="10732" max="10732" width="11.69921875" style="3" customWidth="1"/>
    <col min="10733" max="10742" width="5" style="3" customWidth="1"/>
    <col min="10743" max="10744" width="10.3984375" style="3" customWidth="1"/>
    <col min="10745" max="10747" width="9" style="3"/>
    <col min="10748" max="10748" width="4.69921875" style="3" customWidth="1"/>
    <col min="10749" max="10758" width="4.59765625" style="3" customWidth="1"/>
    <col min="10759" max="10985" width="9" style="3"/>
    <col min="10986" max="10986" width="2" style="3" customWidth="1"/>
    <col min="10987" max="10987" width="6.69921875" style="3" customWidth="1"/>
    <col min="10988" max="10988" width="11.69921875" style="3" customWidth="1"/>
    <col min="10989" max="10998" width="5" style="3" customWidth="1"/>
    <col min="10999" max="11000" width="10.3984375" style="3" customWidth="1"/>
    <col min="11001" max="11003" width="9" style="3"/>
    <col min="11004" max="11004" width="4.69921875" style="3" customWidth="1"/>
    <col min="11005" max="11014" width="4.59765625" style="3" customWidth="1"/>
    <col min="11015" max="11241" width="9" style="3"/>
    <col min="11242" max="11242" width="2" style="3" customWidth="1"/>
    <col min="11243" max="11243" width="6.69921875" style="3" customWidth="1"/>
    <col min="11244" max="11244" width="11.69921875" style="3" customWidth="1"/>
    <col min="11245" max="11254" width="5" style="3" customWidth="1"/>
    <col min="11255" max="11256" width="10.3984375" style="3" customWidth="1"/>
    <col min="11257" max="11259" width="9" style="3"/>
    <col min="11260" max="11260" width="4.69921875" style="3" customWidth="1"/>
    <col min="11261" max="11270" width="4.59765625" style="3" customWidth="1"/>
    <col min="11271" max="11497" width="9" style="3"/>
    <col min="11498" max="11498" width="2" style="3" customWidth="1"/>
    <col min="11499" max="11499" width="6.69921875" style="3" customWidth="1"/>
    <col min="11500" max="11500" width="11.69921875" style="3" customWidth="1"/>
    <col min="11501" max="11510" width="5" style="3" customWidth="1"/>
    <col min="11511" max="11512" width="10.3984375" style="3" customWidth="1"/>
    <col min="11513" max="11515" width="9" style="3"/>
    <col min="11516" max="11516" width="4.69921875" style="3" customWidth="1"/>
    <col min="11517" max="11526" width="4.59765625" style="3" customWidth="1"/>
    <col min="11527" max="11753" width="9" style="3"/>
    <col min="11754" max="11754" width="2" style="3" customWidth="1"/>
    <col min="11755" max="11755" width="6.69921875" style="3" customWidth="1"/>
    <col min="11756" max="11756" width="11.69921875" style="3" customWidth="1"/>
    <col min="11757" max="11766" width="5" style="3" customWidth="1"/>
    <col min="11767" max="11768" width="10.3984375" style="3" customWidth="1"/>
    <col min="11769" max="11771" width="9" style="3"/>
    <col min="11772" max="11772" width="4.69921875" style="3" customWidth="1"/>
    <col min="11773" max="11782" width="4.59765625" style="3" customWidth="1"/>
    <col min="11783" max="12009" width="9" style="3"/>
    <col min="12010" max="12010" width="2" style="3" customWidth="1"/>
    <col min="12011" max="12011" width="6.69921875" style="3" customWidth="1"/>
    <col min="12012" max="12012" width="11.69921875" style="3" customWidth="1"/>
    <col min="12013" max="12022" width="5" style="3" customWidth="1"/>
    <col min="12023" max="12024" width="10.3984375" style="3" customWidth="1"/>
    <col min="12025" max="12027" width="9" style="3"/>
    <col min="12028" max="12028" width="4.69921875" style="3" customWidth="1"/>
    <col min="12029" max="12038" width="4.59765625" style="3" customWidth="1"/>
    <col min="12039" max="12265" width="9" style="3"/>
    <col min="12266" max="12266" width="2" style="3" customWidth="1"/>
    <col min="12267" max="12267" width="6.69921875" style="3" customWidth="1"/>
    <col min="12268" max="12268" width="11.69921875" style="3" customWidth="1"/>
    <col min="12269" max="12278" width="5" style="3" customWidth="1"/>
    <col min="12279" max="12280" width="10.3984375" style="3" customWidth="1"/>
    <col min="12281" max="12283" width="9" style="3"/>
    <col min="12284" max="12284" width="4.69921875" style="3" customWidth="1"/>
    <col min="12285" max="12294" width="4.59765625" style="3" customWidth="1"/>
    <col min="12295" max="12521" width="9" style="3"/>
    <col min="12522" max="12522" width="2" style="3" customWidth="1"/>
    <col min="12523" max="12523" width="6.69921875" style="3" customWidth="1"/>
    <col min="12524" max="12524" width="11.69921875" style="3" customWidth="1"/>
    <col min="12525" max="12534" width="5" style="3" customWidth="1"/>
    <col min="12535" max="12536" width="10.3984375" style="3" customWidth="1"/>
    <col min="12537" max="12539" width="9" style="3"/>
    <col min="12540" max="12540" width="4.69921875" style="3" customWidth="1"/>
    <col min="12541" max="12550" width="4.59765625" style="3" customWidth="1"/>
    <col min="12551" max="12777" width="9" style="3"/>
    <col min="12778" max="12778" width="2" style="3" customWidth="1"/>
    <col min="12779" max="12779" width="6.69921875" style="3" customWidth="1"/>
    <col min="12780" max="12780" width="11.69921875" style="3" customWidth="1"/>
    <col min="12781" max="12790" width="5" style="3" customWidth="1"/>
    <col min="12791" max="12792" width="10.3984375" style="3" customWidth="1"/>
    <col min="12793" max="12795" width="9" style="3"/>
    <col min="12796" max="12796" width="4.69921875" style="3" customWidth="1"/>
    <col min="12797" max="12806" width="4.59765625" style="3" customWidth="1"/>
    <col min="12807" max="13033" width="9" style="3"/>
    <col min="13034" max="13034" width="2" style="3" customWidth="1"/>
    <col min="13035" max="13035" width="6.69921875" style="3" customWidth="1"/>
    <col min="13036" max="13036" width="11.69921875" style="3" customWidth="1"/>
    <col min="13037" max="13046" width="5" style="3" customWidth="1"/>
    <col min="13047" max="13048" width="10.3984375" style="3" customWidth="1"/>
    <col min="13049" max="13051" width="9" style="3"/>
    <col min="13052" max="13052" width="4.69921875" style="3" customWidth="1"/>
    <col min="13053" max="13062" width="4.59765625" style="3" customWidth="1"/>
    <col min="13063" max="13289" width="9" style="3"/>
    <col min="13290" max="13290" width="2" style="3" customWidth="1"/>
    <col min="13291" max="13291" width="6.69921875" style="3" customWidth="1"/>
    <col min="13292" max="13292" width="11.69921875" style="3" customWidth="1"/>
    <col min="13293" max="13302" width="5" style="3" customWidth="1"/>
    <col min="13303" max="13304" width="10.3984375" style="3" customWidth="1"/>
    <col min="13305" max="13307" width="9" style="3"/>
    <col min="13308" max="13308" width="4.69921875" style="3" customWidth="1"/>
    <col min="13309" max="13318" width="4.59765625" style="3" customWidth="1"/>
    <col min="13319" max="13545" width="9" style="3"/>
    <col min="13546" max="13546" width="2" style="3" customWidth="1"/>
    <col min="13547" max="13547" width="6.69921875" style="3" customWidth="1"/>
    <col min="13548" max="13548" width="11.69921875" style="3" customWidth="1"/>
    <col min="13549" max="13558" width="5" style="3" customWidth="1"/>
    <col min="13559" max="13560" width="10.3984375" style="3" customWidth="1"/>
    <col min="13561" max="13563" width="9" style="3"/>
    <col min="13564" max="13564" width="4.69921875" style="3" customWidth="1"/>
    <col min="13565" max="13574" width="4.59765625" style="3" customWidth="1"/>
    <col min="13575" max="13801" width="9" style="3"/>
    <col min="13802" max="13802" width="2" style="3" customWidth="1"/>
    <col min="13803" max="13803" width="6.69921875" style="3" customWidth="1"/>
    <col min="13804" max="13804" width="11.69921875" style="3" customWidth="1"/>
    <col min="13805" max="13814" width="5" style="3" customWidth="1"/>
    <col min="13815" max="13816" width="10.3984375" style="3" customWidth="1"/>
    <col min="13817" max="13819" width="9" style="3"/>
    <col min="13820" max="13820" width="4.69921875" style="3" customWidth="1"/>
    <col min="13821" max="13830" width="4.59765625" style="3" customWidth="1"/>
    <col min="13831" max="14057" width="9" style="3"/>
    <col min="14058" max="14058" width="2" style="3" customWidth="1"/>
    <col min="14059" max="14059" width="6.69921875" style="3" customWidth="1"/>
    <col min="14060" max="14060" width="11.69921875" style="3" customWidth="1"/>
    <col min="14061" max="14070" width="5" style="3" customWidth="1"/>
    <col min="14071" max="14072" width="10.3984375" style="3" customWidth="1"/>
    <col min="14073" max="14075" width="9" style="3"/>
    <col min="14076" max="14076" width="4.69921875" style="3" customWidth="1"/>
    <col min="14077" max="14086" width="4.59765625" style="3" customWidth="1"/>
    <col min="14087" max="14313" width="9" style="3"/>
    <col min="14314" max="14314" width="2" style="3" customWidth="1"/>
    <col min="14315" max="14315" width="6.69921875" style="3" customWidth="1"/>
    <col min="14316" max="14316" width="11.69921875" style="3" customWidth="1"/>
    <col min="14317" max="14326" width="5" style="3" customWidth="1"/>
    <col min="14327" max="14328" width="10.3984375" style="3" customWidth="1"/>
    <col min="14329" max="14331" width="9" style="3"/>
    <col min="14332" max="14332" width="4.69921875" style="3" customWidth="1"/>
    <col min="14333" max="14342" width="4.59765625" style="3" customWidth="1"/>
    <col min="14343" max="14569" width="9" style="3"/>
    <col min="14570" max="14570" width="2" style="3" customWidth="1"/>
    <col min="14571" max="14571" width="6.69921875" style="3" customWidth="1"/>
    <col min="14572" max="14572" width="11.69921875" style="3" customWidth="1"/>
    <col min="14573" max="14582" width="5" style="3" customWidth="1"/>
    <col min="14583" max="14584" width="10.3984375" style="3" customWidth="1"/>
    <col min="14585" max="14587" width="9" style="3"/>
    <col min="14588" max="14588" width="4.69921875" style="3" customWidth="1"/>
    <col min="14589" max="14598" width="4.59765625" style="3" customWidth="1"/>
    <col min="14599" max="14825" width="9" style="3"/>
    <col min="14826" max="14826" width="2" style="3" customWidth="1"/>
    <col min="14827" max="14827" width="6.69921875" style="3" customWidth="1"/>
    <col min="14828" max="14828" width="11.69921875" style="3" customWidth="1"/>
    <col min="14829" max="14838" width="5" style="3" customWidth="1"/>
    <col min="14839" max="14840" width="10.3984375" style="3" customWidth="1"/>
    <col min="14841" max="14843" width="9" style="3"/>
    <col min="14844" max="14844" width="4.69921875" style="3" customWidth="1"/>
    <col min="14845" max="14854" width="4.59765625" style="3" customWidth="1"/>
    <col min="14855" max="15081" width="9" style="3"/>
    <col min="15082" max="15082" width="2" style="3" customWidth="1"/>
    <col min="15083" max="15083" width="6.69921875" style="3" customWidth="1"/>
    <col min="15084" max="15084" width="11.69921875" style="3" customWidth="1"/>
    <col min="15085" max="15094" width="5" style="3" customWidth="1"/>
    <col min="15095" max="15096" width="10.3984375" style="3" customWidth="1"/>
    <col min="15097" max="15099" width="9" style="3"/>
    <col min="15100" max="15100" width="4.69921875" style="3" customWidth="1"/>
    <col min="15101" max="15110" width="4.59765625" style="3" customWidth="1"/>
    <col min="15111" max="15337" width="9" style="3"/>
    <col min="15338" max="15338" width="2" style="3" customWidth="1"/>
    <col min="15339" max="15339" width="6.69921875" style="3" customWidth="1"/>
    <col min="15340" max="15340" width="11.69921875" style="3" customWidth="1"/>
    <col min="15341" max="15350" width="5" style="3" customWidth="1"/>
    <col min="15351" max="15352" width="10.3984375" style="3" customWidth="1"/>
    <col min="15353" max="15355" width="9" style="3"/>
    <col min="15356" max="15356" width="4.69921875" style="3" customWidth="1"/>
    <col min="15357" max="15366" width="4.59765625" style="3" customWidth="1"/>
    <col min="15367" max="15593" width="9" style="3"/>
    <col min="15594" max="15594" width="2" style="3" customWidth="1"/>
    <col min="15595" max="15595" width="6.69921875" style="3" customWidth="1"/>
    <col min="15596" max="15596" width="11.69921875" style="3" customWidth="1"/>
    <col min="15597" max="15606" width="5" style="3" customWidth="1"/>
    <col min="15607" max="15608" width="10.3984375" style="3" customWidth="1"/>
    <col min="15609" max="15611" width="9" style="3"/>
    <col min="15612" max="15612" width="4.69921875" style="3" customWidth="1"/>
    <col min="15613" max="15622" width="4.59765625" style="3" customWidth="1"/>
    <col min="15623" max="15849" width="9" style="3"/>
    <col min="15850" max="15850" width="2" style="3" customWidth="1"/>
    <col min="15851" max="15851" width="6.69921875" style="3" customWidth="1"/>
    <col min="15852" max="15852" width="11.69921875" style="3" customWidth="1"/>
    <col min="15853" max="15862" width="5" style="3" customWidth="1"/>
    <col min="15863" max="15864" width="10.3984375" style="3" customWidth="1"/>
    <col min="15865" max="15867" width="9" style="3"/>
    <col min="15868" max="15868" width="4.69921875" style="3" customWidth="1"/>
    <col min="15869" max="15878" width="4.59765625" style="3" customWidth="1"/>
    <col min="15879" max="16105" width="9" style="3"/>
    <col min="16106" max="16106" width="2" style="3" customWidth="1"/>
    <col min="16107" max="16107" width="6.69921875" style="3" customWidth="1"/>
    <col min="16108" max="16108" width="11.69921875" style="3" customWidth="1"/>
    <col min="16109" max="16118" width="5" style="3" customWidth="1"/>
    <col min="16119" max="16120" width="10.3984375" style="3" customWidth="1"/>
    <col min="16121" max="16123" width="9" style="3"/>
    <col min="16124" max="16124" width="4.69921875" style="3" customWidth="1"/>
    <col min="16125" max="16134" width="4.59765625" style="3" customWidth="1"/>
    <col min="16135" max="16384" width="9" style="3"/>
  </cols>
  <sheetData>
    <row r="1" spans="2:16" ht="27" x14ac:dyDescent="0.75">
      <c r="B1" s="261" t="s">
        <v>179</v>
      </c>
      <c r="C1" s="261"/>
      <c r="D1" s="261"/>
      <c r="E1" s="261"/>
      <c r="F1" s="261"/>
      <c r="G1" s="261"/>
      <c r="H1" s="261"/>
      <c r="I1" s="261"/>
      <c r="J1" s="261"/>
    </row>
    <row r="2" spans="2:16" ht="20.25" customHeight="1" x14ac:dyDescent="0.7">
      <c r="B2" s="273" t="s">
        <v>181</v>
      </c>
      <c r="C2" s="273"/>
      <c r="D2" s="273"/>
      <c r="E2" s="273"/>
      <c r="F2" s="273"/>
      <c r="G2" s="273"/>
      <c r="H2" s="273"/>
      <c r="I2" s="273"/>
      <c r="J2" s="273"/>
    </row>
    <row r="3" spans="2:16" ht="20.25" customHeight="1" x14ac:dyDescent="0.7">
      <c r="B3" s="59" t="s">
        <v>180</v>
      </c>
      <c r="C3" s="6" t="str">
        <f>กรอกข้อมูล!C4</f>
        <v>ภาษาไทย</v>
      </c>
      <c r="D3" s="6"/>
      <c r="E3" s="59" t="s">
        <v>66</v>
      </c>
      <c r="F3" s="60">
        <f>กรอกข้อมูล!C6</f>
        <v>3</v>
      </c>
      <c r="G3" s="6" t="s">
        <v>60</v>
      </c>
      <c r="H3" s="5">
        <f>กรอกข้อมูล!C7</f>
        <v>1</v>
      </c>
      <c r="I3" s="6" t="s">
        <v>182</v>
      </c>
      <c r="J3" s="61">
        <f>กรอกข้อมูล!C8</f>
        <v>2565</v>
      </c>
      <c r="L3" s="7"/>
      <c r="M3" s="7"/>
      <c r="N3" s="7"/>
      <c r="O3" s="7"/>
      <c r="P3" s="7"/>
    </row>
    <row r="4" spans="2:16" ht="20.25" customHeight="1" x14ac:dyDescent="0.7">
      <c r="B4" s="7"/>
      <c r="C4" s="7"/>
      <c r="D4" s="7"/>
      <c r="E4" s="10"/>
      <c r="F4" s="10"/>
      <c r="G4" s="10"/>
      <c r="H4" s="10"/>
      <c r="I4" s="10"/>
      <c r="J4" s="10"/>
      <c r="L4" s="7"/>
      <c r="M4" s="7"/>
      <c r="N4" s="7"/>
      <c r="O4" s="7"/>
      <c r="P4" s="7"/>
    </row>
    <row r="5" spans="2:16" ht="20.25" customHeight="1" x14ac:dyDescent="0.7">
      <c r="B5" s="267" t="s">
        <v>25</v>
      </c>
      <c r="C5" s="275" t="s">
        <v>26</v>
      </c>
      <c r="D5" s="276"/>
      <c r="E5" s="267" t="s">
        <v>27</v>
      </c>
      <c r="F5" s="274"/>
      <c r="G5" s="274"/>
      <c r="H5" s="268"/>
      <c r="I5" s="160" t="s">
        <v>37</v>
      </c>
      <c r="J5" s="160"/>
    </row>
    <row r="6" spans="2:16" ht="20.25" customHeight="1" x14ac:dyDescent="0.7">
      <c r="B6" s="267"/>
      <c r="C6" s="277" t="s">
        <v>30</v>
      </c>
      <c r="D6" s="278"/>
      <c r="E6" s="52" t="s">
        <v>169</v>
      </c>
      <c r="F6" s="50" t="s">
        <v>83</v>
      </c>
      <c r="G6" s="50" t="s">
        <v>170</v>
      </c>
      <c r="H6" s="50" t="s">
        <v>83</v>
      </c>
      <c r="I6" s="160"/>
      <c r="J6" s="160"/>
    </row>
    <row r="7" spans="2:16" ht="17.25" customHeight="1" x14ac:dyDescent="0.7">
      <c r="B7" s="51" t="str">
        <f>กรอกข้อมูล!E6</f>
        <v>3/1</v>
      </c>
      <c r="C7" s="269">
        <f>'31'!X28</f>
        <v>0</v>
      </c>
      <c r="D7" s="270"/>
      <c r="E7" s="51">
        <f>'31'!M26</f>
        <v>0</v>
      </c>
      <c r="F7" s="53" t="e">
        <f>'31'!U26</f>
        <v>#DIV/0!</v>
      </c>
      <c r="G7" s="62">
        <f>'31'!M27</f>
        <v>0</v>
      </c>
      <c r="H7" s="53" t="e">
        <f>'31'!W28</f>
        <v>#DIV/0!</v>
      </c>
      <c r="I7" s="266"/>
      <c r="J7" s="266"/>
    </row>
    <row r="8" spans="2:16" ht="17.25" customHeight="1" x14ac:dyDescent="0.7">
      <c r="B8" s="51" t="str">
        <f>กรอกข้อมูล!F6</f>
        <v>3/2</v>
      </c>
      <c r="C8" s="269">
        <f>'32'!X28</f>
        <v>0</v>
      </c>
      <c r="D8" s="270"/>
      <c r="E8" s="51">
        <f>'32'!T28</f>
        <v>0</v>
      </c>
      <c r="F8" s="53" t="e">
        <f>'32'!U28</f>
        <v>#DIV/0!</v>
      </c>
      <c r="G8" s="62">
        <f>'32'!V28</f>
        <v>0</v>
      </c>
      <c r="H8" s="53" t="e">
        <f>'32'!W28</f>
        <v>#DIV/0!</v>
      </c>
      <c r="I8" s="266"/>
      <c r="J8" s="266"/>
    </row>
    <row r="9" spans="2:16" ht="17.25" customHeight="1" x14ac:dyDescent="0.7">
      <c r="B9" s="51" t="str">
        <f>กรอกข้อมูล!G6</f>
        <v>3/3</v>
      </c>
      <c r="C9" s="269">
        <f>'33'!X28</f>
        <v>0</v>
      </c>
      <c r="D9" s="270"/>
      <c r="E9" s="51">
        <f>'33'!T28</f>
        <v>0</v>
      </c>
      <c r="F9" s="53" t="e">
        <f>'33'!U28</f>
        <v>#DIV/0!</v>
      </c>
      <c r="G9" s="62">
        <f>'33'!V28</f>
        <v>0</v>
      </c>
      <c r="H9" s="53" t="e">
        <f>'33'!W28</f>
        <v>#DIV/0!</v>
      </c>
      <c r="I9" s="266"/>
      <c r="J9" s="266"/>
    </row>
    <row r="10" spans="2:16" ht="17.25" customHeight="1" x14ac:dyDescent="0.7">
      <c r="B10" s="51" t="str">
        <f>กรอกข้อมูล!H6</f>
        <v>3/4</v>
      </c>
      <c r="C10" s="269">
        <f>'34'!X28</f>
        <v>0</v>
      </c>
      <c r="D10" s="270"/>
      <c r="E10" s="51">
        <f>'34'!T28</f>
        <v>0</v>
      </c>
      <c r="F10" s="53" t="e">
        <f>'34'!U28</f>
        <v>#DIV/0!</v>
      </c>
      <c r="G10" s="62">
        <f>'34'!V28</f>
        <v>0</v>
      </c>
      <c r="H10" s="53" t="e">
        <f>'34'!W28</f>
        <v>#DIV/0!</v>
      </c>
      <c r="I10" s="266"/>
      <c r="J10" s="266"/>
    </row>
    <row r="11" spans="2:16" ht="17.25" customHeight="1" x14ac:dyDescent="0.7">
      <c r="B11" s="51" t="str">
        <f>กรอกข้อมูล!I6</f>
        <v>3/5</v>
      </c>
      <c r="C11" s="269">
        <f>'35'!X28</f>
        <v>0</v>
      </c>
      <c r="D11" s="270"/>
      <c r="E11" s="51">
        <f>'35'!T28</f>
        <v>0</v>
      </c>
      <c r="F11" s="53" t="e">
        <f>'35'!U28</f>
        <v>#DIV/0!</v>
      </c>
      <c r="G11" s="62">
        <f>'35'!V28</f>
        <v>0</v>
      </c>
      <c r="H11" s="53" t="e">
        <f>'35'!W28</f>
        <v>#DIV/0!</v>
      </c>
      <c r="I11" s="266"/>
      <c r="J11" s="266"/>
    </row>
    <row r="12" spans="2:16" ht="17.25" customHeight="1" x14ac:dyDescent="0.7">
      <c r="B12" s="66" t="str">
        <f>กรอกข้อมูล!J6</f>
        <v>3/6</v>
      </c>
      <c r="C12" s="269">
        <f>'36'!$X$28</f>
        <v>0</v>
      </c>
      <c r="D12" s="270"/>
      <c r="E12" s="66">
        <f>'36'!T28</f>
        <v>0</v>
      </c>
      <c r="F12" s="67" t="e">
        <f>'36'!$U$28</f>
        <v>#DIV/0!</v>
      </c>
      <c r="G12" s="62">
        <f>'36'!V28</f>
        <v>0</v>
      </c>
      <c r="H12" s="67" t="e">
        <f>'36'!$W$28</f>
        <v>#DIV/0!</v>
      </c>
      <c r="I12" s="266"/>
      <c r="J12" s="266"/>
    </row>
    <row r="13" spans="2:16" ht="20.25" customHeight="1" x14ac:dyDescent="0.7">
      <c r="B13" s="50" t="s">
        <v>32</v>
      </c>
      <c r="C13" s="267">
        <f>SUM(C7:C12)</f>
        <v>0</v>
      </c>
      <c r="D13" s="268"/>
      <c r="E13" s="51">
        <f>SUM(E7:E12)</f>
        <v>0</v>
      </c>
      <c r="F13" s="53" t="e">
        <f>(E13*100)/C13</f>
        <v>#DIV/0!</v>
      </c>
      <c r="G13" s="62">
        <f>SUM(G7:G12)</f>
        <v>0</v>
      </c>
      <c r="H13" s="53" t="e">
        <f>(G13*100)/C13</f>
        <v>#DIV/0!</v>
      </c>
      <c r="I13" s="266"/>
      <c r="J13" s="266"/>
    </row>
    <row r="14" spans="2:16" ht="20.25" customHeight="1" x14ac:dyDescent="0.7">
      <c r="B14" s="7"/>
      <c r="C14" s="7"/>
      <c r="D14" s="7"/>
      <c r="E14" s="10"/>
      <c r="F14" s="10"/>
      <c r="G14" s="10"/>
      <c r="H14" s="10"/>
      <c r="I14" s="10"/>
      <c r="J14" s="10"/>
      <c r="L14" s="7"/>
      <c r="M14" s="7"/>
      <c r="N14" s="7"/>
      <c r="O14" s="7"/>
      <c r="P14" s="7"/>
    </row>
    <row r="15" spans="2:16" ht="24" customHeight="1" x14ac:dyDescent="0.75">
      <c r="B15" s="261" t="s">
        <v>35</v>
      </c>
      <c r="C15" s="261"/>
      <c r="D15" s="261"/>
      <c r="E15" s="261"/>
      <c r="F15" s="261"/>
      <c r="G15" s="261"/>
      <c r="H15" s="261"/>
      <c r="I15" s="261"/>
      <c r="J15" s="261"/>
      <c r="L15" s="7"/>
      <c r="M15" s="7"/>
      <c r="N15" s="7"/>
      <c r="O15" s="7"/>
      <c r="P15" s="7"/>
    </row>
    <row r="16" spans="2:16" ht="12" customHeight="1" x14ac:dyDescent="0.7">
      <c r="B16" s="7"/>
      <c r="C16" s="10"/>
      <c r="D16" s="10"/>
      <c r="E16" s="10"/>
      <c r="F16" s="10"/>
      <c r="G16" s="10"/>
      <c r="H16" s="10"/>
      <c r="I16" s="10"/>
      <c r="L16" s="7"/>
      <c r="M16" s="7"/>
      <c r="N16" s="7"/>
      <c r="O16" s="7"/>
      <c r="P16" s="7"/>
    </row>
    <row r="17" spans="2:16" ht="21" customHeight="1" x14ac:dyDescent="0.7">
      <c r="B17" s="161" t="s">
        <v>36</v>
      </c>
      <c r="C17" s="272" t="s">
        <v>26</v>
      </c>
      <c r="D17" s="272"/>
      <c r="E17" s="272"/>
      <c r="F17" s="272"/>
      <c r="G17" s="272"/>
      <c r="H17" s="272"/>
      <c r="I17" s="160" t="s">
        <v>37</v>
      </c>
      <c r="J17" s="160"/>
      <c r="K17" s="7"/>
      <c r="L17" s="7"/>
      <c r="M17" s="7"/>
      <c r="N17" s="7"/>
      <c r="O17" s="7"/>
      <c r="P17" s="7"/>
    </row>
    <row r="18" spans="2:16" ht="20.25" customHeight="1" x14ac:dyDescent="0.7">
      <c r="B18" s="162"/>
      <c r="C18" s="50" t="s">
        <v>8</v>
      </c>
      <c r="D18" s="50" t="s">
        <v>83</v>
      </c>
      <c r="E18" s="50" t="s">
        <v>9</v>
      </c>
      <c r="F18" s="50" t="s">
        <v>83</v>
      </c>
      <c r="G18" s="50" t="s">
        <v>16</v>
      </c>
      <c r="H18" s="50" t="s">
        <v>83</v>
      </c>
      <c r="I18" s="160"/>
      <c r="J18" s="160"/>
      <c r="K18" s="7"/>
      <c r="L18" s="7"/>
      <c r="M18" s="7"/>
      <c r="N18" s="7"/>
      <c r="O18" s="7"/>
      <c r="P18" s="7"/>
    </row>
    <row r="19" spans="2:16" ht="17.25" customHeight="1" x14ac:dyDescent="0.7">
      <c r="B19" s="49" t="s">
        <v>169</v>
      </c>
      <c r="C19" s="9">
        <f>'31'!T26+'32'!T26+'33'!T26+'34'!T26+'35'!T26+'36'!$T$26</f>
        <v>0</v>
      </c>
      <c r="D19" s="63" t="e">
        <f>(C19*100)/G21</f>
        <v>#DIV/0!</v>
      </c>
      <c r="E19" s="9">
        <f>'31'!T27+'32'!T27+'33'!T27+'34'!T27+'35'!T27+'36'!$T$27</f>
        <v>0</v>
      </c>
      <c r="F19" s="57" t="e">
        <f>(E19*100)/G21</f>
        <v>#DIV/0!</v>
      </c>
      <c r="G19" s="51">
        <f>C19+E19</f>
        <v>0</v>
      </c>
      <c r="H19" s="57" t="e">
        <f>(G19*100)/G21</f>
        <v>#DIV/0!</v>
      </c>
      <c r="I19" s="271"/>
      <c r="J19" s="271"/>
      <c r="K19" s="7"/>
      <c r="L19" s="7"/>
      <c r="M19" s="7"/>
      <c r="N19" s="7"/>
      <c r="O19" s="7"/>
      <c r="P19" s="7"/>
    </row>
    <row r="20" spans="2:16" ht="17.25" customHeight="1" x14ac:dyDescent="0.7">
      <c r="B20" s="49" t="s">
        <v>170</v>
      </c>
      <c r="C20" s="9">
        <f>'31'!V26+'32'!V26+'33'!V26+'34'!V26+'35'!V26+'36'!$V$26</f>
        <v>0</v>
      </c>
      <c r="D20" s="63" t="e">
        <f>(C20*100)/G21</f>
        <v>#DIV/0!</v>
      </c>
      <c r="E20" s="9">
        <f>'31'!V27+'32'!V27+'33'!V27+'34'!V27+'35'!V27+'36'!$V$27</f>
        <v>0</v>
      </c>
      <c r="F20" s="57" t="e">
        <f>(E20*100)/G21</f>
        <v>#DIV/0!</v>
      </c>
      <c r="G20" s="55">
        <f>C20+E20</f>
        <v>0</v>
      </c>
      <c r="H20" s="57" t="e">
        <f>(G20*100)/G21</f>
        <v>#DIV/0!</v>
      </c>
      <c r="I20" s="271"/>
      <c r="J20" s="271"/>
      <c r="K20" s="7"/>
      <c r="L20" s="7"/>
      <c r="M20" s="7"/>
      <c r="N20" s="7"/>
      <c r="O20" s="7"/>
      <c r="P20" s="7"/>
    </row>
    <row r="21" spans="2:16" ht="17.25" customHeight="1" x14ac:dyDescent="0.7">
      <c r="B21" s="54" t="s">
        <v>16</v>
      </c>
      <c r="C21" s="54">
        <f>SUM(C19:C20)</f>
        <v>0</v>
      </c>
      <c r="D21" s="64" t="e">
        <f>(C21*100)/G21</f>
        <v>#DIV/0!</v>
      </c>
      <c r="E21" s="54">
        <f>SUM(E19:E20)</f>
        <v>0</v>
      </c>
      <c r="F21" s="65" t="e">
        <f>(E21*100)/G21</f>
        <v>#DIV/0!</v>
      </c>
      <c r="G21" s="56">
        <f>SUM(G19:G20)</f>
        <v>0</v>
      </c>
      <c r="H21" s="65" t="e">
        <f>SUM(H19:H20)</f>
        <v>#DIV/0!</v>
      </c>
      <c r="I21" s="271"/>
      <c r="J21" s="271"/>
      <c r="K21" s="7"/>
      <c r="L21" s="7"/>
      <c r="M21" s="7"/>
      <c r="N21" s="7"/>
      <c r="O21" s="7"/>
      <c r="P21" s="7"/>
    </row>
    <row r="22" spans="2:16" ht="21" customHeight="1" x14ac:dyDescent="0.6">
      <c r="J22" s="45"/>
    </row>
    <row r="23" spans="2:16" ht="20.25" customHeight="1" x14ac:dyDescent="0.7">
      <c r="C23" s="4" t="s">
        <v>69</v>
      </c>
      <c r="D23" s="4"/>
      <c r="E23" s="45"/>
      <c r="F23" s="45"/>
      <c r="G23" s="45"/>
      <c r="H23" s="45"/>
      <c r="I23" s="45"/>
      <c r="J23" s="45"/>
      <c r="K23" s="12"/>
    </row>
    <row r="24" spans="2:16" ht="12.75" customHeight="1" x14ac:dyDescent="0.7">
      <c r="C24" s="4"/>
      <c r="D24" s="4"/>
      <c r="E24" s="45"/>
      <c r="F24" s="45"/>
      <c r="G24" s="45"/>
      <c r="H24" s="45"/>
      <c r="I24" s="45"/>
      <c r="J24" s="45"/>
      <c r="K24" s="12"/>
    </row>
    <row r="25" spans="2:16" ht="20.25" customHeight="1" x14ac:dyDescent="0.7">
      <c r="C25" s="4" t="s">
        <v>50</v>
      </c>
      <c r="D25" s="4"/>
      <c r="E25" s="45"/>
      <c r="F25" s="45"/>
      <c r="G25" s="45"/>
      <c r="H25" s="45"/>
      <c r="I25" s="45"/>
      <c r="J25" s="45"/>
      <c r="K25" s="12"/>
    </row>
    <row r="26" spans="2:16" ht="20.25" customHeight="1" x14ac:dyDescent="0.7">
      <c r="C26" s="4" t="s">
        <v>183</v>
      </c>
      <c r="D26" s="4"/>
      <c r="E26" s="45"/>
      <c r="F26" s="45"/>
      <c r="G26" s="45"/>
      <c r="H26" s="45"/>
      <c r="I26" s="45"/>
      <c r="J26" s="45"/>
      <c r="K26" s="12"/>
    </row>
    <row r="27" spans="2:16" ht="20.25" customHeight="1" x14ac:dyDescent="0.7">
      <c r="C27" s="4" t="s">
        <v>184</v>
      </c>
      <c r="D27" s="4"/>
      <c r="E27" s="45"/>
      <c r="F27" s="45"/>
      <c r="G27" s="45"/>
      <c r="H27" s="45"/>
      <c r="I27" s="45"/>
      <c r="J27" s="45"/>
      <c r="K27" s="12"/>
    </row>
    <row r="28" spans="2:16" ht="20.25" customHeight="1" x14ac:dyDescent="0.7">
      <c r="C28" s="4" t="s">
        <v>185</v>
      </c>
      <c r="D28" s="4"/>
      <c r="E28" s="45"/>
      <c r="F28" s="45"/>
      <c r="G28" s="45"/>
      <c r="H28" s="45"/>
      <c r="I28" s="45"/>
      <c r="J28" s="45"/>
      <c r="K28" s="12"/>
    </row>
    <row r="29" spans="2:16" ht="15" customHeight="1" x14ac:dyDescent="0.7">
      <c r="C29" s="4"/>
      <c r="D29" s="4"/>
      <c r="E29" s="45"/>
      <c r="F29" s="45"/>
      <c r="G29" s="45"/>
      <c r="H29" s="45"/>
      <c r="I29" s="45"/>
      <c r="J29" s="45"/>
      <c r="K29" s="12"/>
    </row>
    <row r="30" spans="2:16" ht="20.25" customHeight="1" x14ac:dyDescent="0.7">
      <c r="C30" s="4"/>
      <c r="D30" s="4"/>
      <c r="E30" s="45"/>
      <c r="F30" s="45"/>
      <c r="G30" s="45"/>
      <c r="H30" s="45"/>
      <c r="I30" s="45"/>
      <c r="J30" s="45"/>
      <c r="K30" s="12"/>
    </row>
    <row r="31" spans="2:16" ht="20.25" customHeight="1" x14ac:dyDescent="0.7">
      <c r="C31" s="4"/>
      <c r="D31" s="4"/>
      <c r="E31" s="45"/>
      <c r="F31" s="45"/>
      <c r="G31" s="45"/>
      <c r="H31" s="45"/>
      <c r="I31" s="45"/>
      <c r="J31" s="45"/>
      <c r="K31" s="12"/>
    </row>
    <row r="32" spans="2:16" ht="20.25" customHeight="1" x14ac:dyDescent="0.7">
      <c r="C32" s="4"/>
      <c r="D32" s="4"/>
      <c r="E32" s="45"/>
      <c r="F32" s="45"/>
      <c r="G32" s="45"/>
      <c r="H32" s="45"/>
      <c r="I32" s="45"/>
      <c r="J32" s="45"/>
      <c r="K32" s="12"/>
    </row>
    <row r="33" spans="3:11" ht="20.25" customHeight="1" x14ac:dyDescent="0.7">
      <c r="C33" s="4"/>
      <c r="D33" s="4"/>
      <c r="E33" s="45"/>
      <c r="F33" s="45"/>
      <c r="G33" s="45"/>
      <c r="H33" s="45"/>
      <c r="I33" s="45"/>
      <c r="J33" s="45"/>
      <c r="K33" s="12"/>
    </row>
    <row r="34" spans="3:11" ht="20.25" customHeight="1" x14ac:dyDescent="0.7">
      <c r="C34" s="4"/>
      <c r="D34" s="4"/>
      <c r="E34" s="45"/>
      <c r="F34" s="45"/>
      <c r="G34" s="45"/>
      <c r="H34" s="45"/>
      <c r="I34" s="45"/>
      <c r="K34" s="12"/>
    </row>
  </sheetData>
  <sheetProtection sheet="1" objects="1" scenarios="1"/>
  <mergeCells count="28">
    <mergeCell ref="B1:J1"/>
    <mergeCell ref="I19:J19"/>
    <mergeCell ref="I20:J20"/>
    <mergeCell ref="I21:J21"/>
    <mergeCell ref="C17:H17"/>
    <mergeCell ref="I17:J18"/>
    <mergeCell ref="B2:J2"/>
    <mergeCell ref="I7:J7"/>
    <mergeCell ref="I5:J6"/>
    <mergeCell ref="I8:J8"/>
    <mergeCell ref="E5:H5"/>
    <mergeCell ref="B5:B6"/>
    <mergeCell ref="B17:B18"/>
    <mergeCell ref="B15:J15"/>
    <mergeCell ref="C5:D5"/>
    <mergeCell ref="C6:D6"/>
    <mergeCell ref="C7:D7"/>
    <mergeCell ref="C8:D8"/>
    <mergeCell ref="C9:D9"/>
    <mergeCell ref="C10:D10"/>
    <mergeCell ref="C11:D11"/>
    <mergeCell ref="I9:J9"/>
    <mergeCell ref="I10:J10"/>
    <mergeCell ref="I11:J11"/>
    <mergeCell ref="I13:J13"/>
    <mergeCell ref="C13:D13"/>
    <mergeCell ref="C12:D12"/>
    <mergeCell ref="I12:J12"/>
  </mergeCells>
  <pageMargins left="0.23622047244094491" right="3.937007874015748E-2" top="0.35433070866141736" bottom="0.15748031496062992" header="0.31496062992125984" footer="0.31496062992125984"/>
  <pageSetup paperSize="9" orientation="portrait" verticalDpi="0" r:id="rId1"/>
  <colBreaks count="1" manualBreakCount="1">
    <brk id="10" max="42" man="1"/>
  </colBreaks>
  <ignoredErrors>
    <ignoredError sqref="D21 F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30</vt:i4>
      </vt:variant>
    </vt:vector>
  </HeadingPairs>
  <TitlesOfParts>
    <vt:vector size="39" baseType="lpstr">
      <vt:lpstr>กรอกข้อมูล</vt:lpstr>
      <vt:lpstr>31</vt:lpstr>
      <vt:lpstr>32</vt:lpstr>
      <vt:lpstr>33</vt:lpstr>
      <vt:lpstr>34</vt:lpstr>
      <vt:lpstr>35</vt:lpstr>
      <vt:lpstr>36</vt:lpstr>
      <vt:lpstr>สรุปผล</vt:lpstr>
      <vt:lpstr>สรุปกิจกรรม</vt:lpstr>
      <vt:lpstr>a</vt:lpstr>
      <vt:lpstr>b</vt:lpstr>
      <vt:lpstr>c_</vt:lpstr>
      <vt:lpstr>d</vt:lpstr>
      <vt:lpstr>e</vt:lpstr>
      <vt:lpstr>f</vt:lpstr>
      <vt:lpstr>g</vt:lpstr>
      <vt:lpstr>h</vt:lpstr>
      <vt:lpstr>i</vt:lpstr>
      <vt:lpstr>'31'!Print_Area</vt:lpstr>
      <vt:lpstr>'32'!Print_Area</vt:lpstr>
      <vt:lpstr>'33'!Print_Area</vt:lpstr>
      <vt:lpstr>'34'!Print_Area</vt:lpstr>
      <vt:lpstr>'35'!Print_Area</vt:lpstr>
      <vt:lpstr>'36'!Print_Area</vt:lpstr>
      <vt:lpstr>สรุปกิจกรรม!Print_Area</vt:lpstr>
      <vt:lpstr>สรุปผล!Print_Area</vt:lpstr>
      <vt:lpstr>การงานอาชีพ</vt:lpstr>
      <vt:lpstr>การงานอาชีพและเทคโนโลยี</vt:lpstr>
      <vt:lpstr>กรอกข้อมูล!คณิตศาสตร์</vt:lpstr>
      <vt:lpstr>กรอกข้อมูล!แนะแนว</vt:lpstr>
      <vt:lpstr>กรอกข้อมูล!ภาษาต่างประเทศ</vt:lpstr>
      <vt:lpstr>กรอกข้อมูล!ภาษาไทย</vt:lpstr>
      <vt:lpstr>รายวิชาแนะแนว</vt:lpstr>
      <vt:lpstr>กรอกข้อมูล!วิทยาศาสตร์</vt:lpstr>
      <vt:lpstr>วิทยาศาสตร์และเทคโนโลยี</vt:lpstr>
      <vt:lpstr>กรอกข้อมูล!ศิลปะ</vt:lpstr>
      <vt:lpstr>กรอกข้อมูล!สังคมศึกษา_ศาสนา_และวัฒนธรรม</vt:lpstr>
      <vt:lpstr>สังคมศึกษาศาสนาและวัฒนธรรม</vt:lpstr>
      <vt:lpstr>กรอกข้อมูล!สุขศึกษาและพลศึกษา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CoM_iT</dc:creator>
  <cp:lastModifiedBy>UNS_CT</cp:lastModifiedBy>
  <cp:lastPrinted>2021-03-22T08:18:38Z</cp:lastPrinted>
  <dcterms:created xsi:type="dcterms:W3CDTF">2014-05-12T12:37:27Z</dcterms:created>
  <dcterms:modified xsi:type="dcterms:W3CDTF">2022-09-28T06:15:13Z</dcterms:modified>
</cp:coreProperties>
</file>